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C:\Users\PC\Downloads\"/>
    </mc:Choice>
  </mc:AlternateContent>
  <xr:revisionPtr revIDLastSave="0" documentId="13_ncr:1_{2206E3C3-57F0-45BF-AFF6-A3D1CA09B42A}" xr6:coauthVersionLast="47" xr6:coauthVersionMax="47" xr10:uidLastSave="{00000000-0000-0000-0000-000000000000}"/>
  <bookViews>
    <workbookView xWindow="-108" yWindow="-108" windowWidth="23256" windowHeight="12576" xr2:uid="{00000000-000D-0000-FFFF-FFFF00000000}"/>
  </bookViews>
  <sheets>
    <sheet name="Statistik" sheetId="1" r:id="rId1"/>
    <sheet name="Auswertung" sheetId="2" r:id="rId2"/>
  </sheets>
  <definedNames>
    <definedName name="attendees">Statistik!$A$21:$AI$24</definedName>
    <definedName name="attendees_cnt">Statistik!$A$21:$A$25</definedName>
    <definedName name="participation">Statistik!$A$31:$AI$34</definedName>
    <definedName name="participation_cnt">Statistik!$A$31:$A$35</definedName>
  </definedNames>
  <calcPr calcId="191029"/>
</workbook>
</file>

<file path=xl/calcChain.xml><?xml version="1.0" encoding="utf-8"?>
<calcChain xmlns="http://schemas.openxmlformats.org/spreadsheetml/2006/main">
  <c r="S26" i="2" l="1"/>
  <c r="S27" i="2"/>
  <c r="P37" i="2"/>
  <c r="S38" i="2"/>
  <c r="S39" i="2"/>
  <c r="V36" i="1"/>
  <c r="S36" i="2"/>
  <c r="W36" i="1"/>
  <c r="X36" i="1"/>
  <c r="Q37" i="2"/>
  <c r="Y36" i="1"/>
  <c r="R37" i="2" s="1"/>
  <c r="T37" i="2" s="1"/>
  <c r="V26" i="1"/>
  <c r="S24" i="2" s="1"/>
  <c r="W26" i="1"/>
  <c r="P25" i="2"/>
  <c r="T25" i="2"/>
  <c r="X26" i="1"/>
  <c r="Q25" i="2"/>
  <c r="Y26" i="1"/>
  <c r="R25" i="2"/>
  <c r="Z26" i="1"/>
  <c r="S25" i="2"/>
  <c r="Y39" i="1"/>
  <c r="Z39" i="1"/>
  <c r="AF28" i="1"/>
  <c r="AF18" i="1"/>
  <c r="C28" i="1"/>
  <c r="C18" i="1"/>
  <c r="AD32" i="1"/>
  <c r="AD33" i="1"/>
  <c r="AD36" i="1" s="1"/>
  <c r="AD34" i="1"/>
  <c r="AD35" i="1"/>
  <c r="AC32" i="1"/>
  <c r="AC33" i="1"/>
  <c r="AC34" i="1"/>
  <c r="AC35" i="1"/>
  <c r="AB32" i="1"/>
  <c r="AB33" i="1"/>
  <c r="AB34" i="1"/>
  <c r="AB36" i="1" s="1"/>
  <c r="AB35" i="1"/>
  <c r="AB31" i="1"/>
  <c r="AC31" i="1"/>
  <c r="AE31" i="1" s="1"/>
  <c r="AD31" i="1"/>
  <c r="AA32" i="1"/>
  <c r="AA33" i="1"/>
  <c r="AE33" i="1"/>
  <c r="AG33" i="1" s="1"/>
  <c r="AI33" i="1" s="1"/>
  <c r="AA34" i="1"/>
  <c r="AA35" i="1"/>
  <c r="AA36" i="1" s="1"/>
  <c r="AA31" i="1"/>
  <c r="AD22" i="1"/>
  <c r="AD23" i="1"/>
  <c r="AE23" i="1" s="1"/>
  <c r="AG23" i="1" s="1"/>
  <c r="AI23" i="1" s="1"/>
  <c r="AD24" i="1"/>
  <c r="AD25" i="1"/>
  <c r="AD21" i="1"/>
  <c r="AD26" i="1"/>
  <c r="AC22" i="1"/>
  <c r="AC23" i="1"/>
  <c r="AC24" i="1"/>
  <c r="AC25" i="1"/>
  <c r="AE25" i="1"/>
  <c r="AG25" i="1" s="1"/>
  <c r="AI25" i="1" s="1"/>
  <c r="AC21" i="1"/>
  <c r="AB22" i="1"/>
  <c r="AB23" i="1"/>
  <c r="AB24" i="1"/>
  <c r="AE24" i="1"/>
  <c r="AG24" i="1"/>
  <c r="AI24" i="1" s="1"/>
  <c r="AB25" i="1"/>
  <c r="AB21" i="1"/>
  <c r="AA22" i="1"/>
  <c r="AE22" i="1" s="1"/>
  <c r="AA23" i="1"/>
  <c r="AA24" i="1"/>
  <c r="AA25" i="1"/>
  <c r="AA21" i="1"/>
  <c r="AE21" i="1"/>
  <c r="AG21" i="1" s="1"/>
  <c r="AI21" i="1" s="1"/>
  <c r="G36" i="1"/>
  <c r="P33" i="2"/>
  <c r="H36" i="1"/>
  <c r="Q33" i="2"/>
  <c r="I36" i="1"/>
  <c r="R33" i="2"/>
  <c r="J36" i="1"/>
  <c r="S33" i="2" s="1"/>
  <c r="G26" i="1"/>
  <c r="P21" i="2" s="1"/>
  <c r="T21" i="2" s="1"/>
  <c r="H26" i="1"/>
  <c r="Q21" i="2" s="1"/>
  <c r="I26" i="1"/>
  <c r="R21" i="2"/>
  <c r="J26" i="1"/>
  <c r="S21" i="2"/>
  <c r="AF36" i="1"/>
  <c r="T39" i="2"/>
  <c r="AF26" i="1"/>
  <c r="T27" i="2"/>
  <c r="B10" i="1"/>
  <c r="AE45" i="1"/>
  <c r="B16" i="1"/>
  <c r="AE32" i="1"/>
  <c r="AG32" i="1"/>
  <c r="AI32" i="1"/>
  <c r="AE35" i="1"/>
  <c r="AG35" i="1" s="1"/>
  <c r="AI35" i="1" s="1"/>
  <c r="B14" i="1"/>
  <c r="B13" i="1"/>
  <c r="B5" i="1"/>
  <c r="AA45" i="1"/>
  <c r="E45" i="1"/>
  <c r="AG28" i="1"/>
  <c r="Z36" i="1"/>
  <c r="S37" i="2"/>
  <c r="U36" i="1"/>
  <c r="R36" i="2" s="1"/>
  <c r="T36" i="1"/>
  <c r="Q36" i="2"/>
  <c r="S36" i="1"/>
  <c r="P36" i="2" s="1"/>
  <c r="T36" i="2" s="1"/>
  <c r="R36" i="1"/>
  <c r="S35" i="2"/>
  <c r="Q36" i="1"/>
  <c r="R35" i="2"/>
  <c r="P36" i="1"/>
  <c r="Q35" i="2" s="1"/>
  <c r="O36" i="1"/>
  <c r="P35" i="2" s="1"/>
  <c r="T35" i="2" s="1"/>
  <c r="N36" i="1"/>
  <c r="S34" i="2" s="1"/>
  <c r="M36" i="1"/>
  <c r="R34" i="2"/>
  <c r="L36" i="1"/>
  <c r="Q34" i="2"/>
  <c r="K36" i="1"/>
  <c r="P34" i="2"/>
  <c r="F36" i="1"/>
  <c r="S32" i="2"/>
  <c r="E36" i="1"/>
  <c r="R32" i="2" s="1"/>
  <c r="D36" i="1"/>
  <c r="Q32" i="2" s="1"/>
  <c r="C36" i="1"/>
  <c r="P32" i="2"/>
  <c r="T32" i="2" s="1"/>
  <c r="AG18" i="1"/>
  <c r="K26" i="1"/>
  <c r="P22" i="2"/>
  <c r="L26" i="1"/>
  <c r="Q22" i="2" s="1"/>
  <c r="M26" i="1"/>
  <c r="R22" i="2"/>
  <c r="N26" i="1"/>
  <c r="S22" i="2" s="1"/>
  <c r="O26" i="1"/>
  <c r="P23" i="2" s="1"/>
  <c r="T23" i="2" s="1"/>
  <c r="P26" i="1"/>
  <c r="Q23" i="2"/>
  <c r="Q26" i="1"/>
  <c r="R23" i="2"/>
  <c r="R26" i="1"/>
  <c r="S23" i="2" s="1"/>
  <c r="S26" i="1"/>
  <c r="P24" i="2" s="1"/>
  <c r="T26" i="1"/>
  <c r="Q24" i="2"/>
  <c r="U26" i="1"/>
  <c r="R24" i="2" s="1"/>
  <c r="F26" i="1"/>
  <c r="S20" i="2"/>
  <c r="E26" i="1"/>
  <c r="R20" i="2" s="1"/>
  <c r="T20" i="2" s="1"/>
  <c r="D26" i="1"/>
  <c r="Q20" i="2"/>
  <c r="C26" i="1"/>
  <c r="P20" i="2"/>
  <c r="AH1" i="1"/>
  <c r="AC26" i="1"/>
  <c r="AB26" i="1"/>
  <c r="AG22" i="1" l="1"/>
  <c r="AI22" i="1" s="1"/>
  <c r="AE26" i="1"/>
  <c r="T26" i="2" s="1"/>
  <c r="T22" i="2"/>
  <c r="T24" i="2"/>
  <c r="T34" i="2"/>
  <c r="T33" i="2"/>
  <c r="AG31" i="1"/>
  <c r="AI31" i="1" s="1"/>
  <c r="AE36" i="1"/>
  <c r="T38" i="2" s="1"/>
  <c r="AE34" i="1"/>
  <c r="AG34" i="1" s="1"/>
  <c r="AI34" i="1" s="1"/>
  <c r="AA26" i="1"/>
  <c r="AC36" i="1"/>
</calcChain>
</file>

<file path=xl/sharedStrings.xml><?xml version="1.0" encoding="utf-8"?>
<sst xmlns="http://schemas.openxmlformats.org/spreadsheetml/2006/main" count="126" uniqueCount="36">
  <si>
    <t>Förderwerber*in</t>
  </si>
  <si>
    <t>Förderjahr</t>
  </si>
  <si>
    <t>Vergleich Gesamt PLAN / IST Teilnehmer*innen</t>
  </si>
  <si>
    <t>männlich</t>
  </si>
  <si>
    <t>weiblich</t>
  </si>
  <si>
    <t>divers</t>
  </si>
  <si>
    <t>k.A.</t>
  </si>
  <si>
    <t>Gesamt</t>
  </si>
  <si>
    <t>Differenz in %</t>
  </si>
  <si>
    <t>Begründung wenn Abweichung gegenüber PLAN mehr als 20% ist</t>
  </si>
  <si>
    <t>SUMME</t>
  </si>
  <si>
    <t>Anmerkungen</t>
  </si>
  <si>
    <t>&lt;- Bitte Begründung angeben</t>
  </si>
  <si>
    <t>VORHABEN</t>
  </si>
  <si>
    <t>ORGANISATION</t>
  </si>
  <si>
    <t xml:space="preserve">  weiblich</t>
  </si>
  <si>
    <t xml:space="preserve">  männlich</t>
  </si>
  <si>
    <t xml:space="preserve">  divers</t>
  </si>
  <si>
    <t xml:space="preserve">  k.A.</t>
  </si>
  <si>
    <t>15 - 24 Jahre</t>
  </si>
  <si>
    <t>25 - 44 Jahre</t>
  </si>
  <si>
    <t>45 - 64 Jahre</t>
  </si>
  <si>
    <t>über 65 Jahre</t>
  </si>
  <si>
    <t>Teilnehmer*innen nach Aktivitäten (z.B. Unterricht, Kurse, Veranstaltungen, Vorträge, Workshops)</t>
  </si>
  <si>
    <t>Teilnahmen nach Aktivitäten (z.B. Unterricht, Kurse, Veranstaltungen, Vorträge, Workshops)</t>
  </si>
  <si>
    <t>Anzahl der Konsument*innen (z.B. Hörer*innen, Abonnent*innen)</t>
  </si>
  <si>
    <t>Teilnehmer*innen</t>
  </si>
  <si>
    <t>Teilnahmen</t>
  </si>
  <si>
    <t>11 - 14 Jahre</t>
  </si>
  <si>
    <t>0 - 10 Jahre</t>
  </si>
  <si>
    <t>Ausfüllhilfe</t>
  </si>
  <si>
    <r>
      <t xml:space="preserve">Unter </t>
    </r>
    <r>
      <rPr>
        <b/>
        <sz val="11"/>
        <color indexed="8"/>
        <rFont val="Lucida Sans"/>
        <family val="2"/>
      </rPr>
      <t>Teilnehmer*innen</t>
    </r>
    <r>
      <rPr>
        <sz val="11"/>
        <color indexed="8"/>
        <rFont val="Lucida Sans"/>
        <family val="2"/>
      </rPr>
      <t xml:space="preserve"> werden die teilnehmenden Personen ("Köpfe") gemeint. Jede Person zählt pro Veranstaltung einmal. Demgegenüber werden unter </t>
    </r>
    <r>
      <rPr>
        <b/>
        <sz val="11"/>
        <color indexed="8"/>
        <rFont val="Lucida Sans"/>
        <family val="2"/>
      </rPr>
      <t>Teilnahmen</t>
    </r>
    <r>
      <rPr>
        <sz val="11"/>
        <color indexed="8"/>
        <rFont val="Lucida Sans"/>
        <family val="2"/>
      </rPr>
      <t xml:space="preserve"> belegte Plätze gemeint. Darin sind auch Mehrfachbelegungen enthalten (z.B. bei einem sich über mehrere Wochen erstreckenden Angebot, wenn die Plätze pro Woche gezählt werden, die wiederum von denselben Personen belegt werden können). 
Je nach Zählmöglichkeit sind </t>
    </r>
    <r>
      <rPr>
        <b/>
        <sz val="11"/>
        <color indexed="8"/>
        <rFont val="Lucida Sans"/>
        <family val="2"/>
      </rPr>
      <t>entweder</t>
    </r>
    <r>
      <rPr>
        <sz val="11"/>
        <color indexed="8"/>
        <rFont val="Lucida Sans"/>
        <family val="2"/>
      </rPr>
      <t xml:space="preserve"> die Teilnehmer*innen </t>
    </r>
    <r>
      <rPr>
        <b/>
        <sz val="11"/>
        <color indexed="8"/>
        <rFont val="Lucida Sans"/>
        <family val="2"/>
      </rPr>
      <t>oder</t>
    </r>
    <r>
      <rPr>
        <sz val="11"/>
        <color indexed="8"/>
        <rFont val="Lucida Sans"/>
        <family val="2"/>
      </rPr>
      <t xml:space="preserve"> die Teilnahmen anzugeben.
Die Anzahl der Teilnehmer*innen und Teilnahmen für jede einzelne Veranstaltung ist mit verhältnismäßigem Aufwand zu erheben. Im Falle von Großveranstaltungen und Vorträgen, bei welchen keine Anmeldung erforderlich ist, kann die Anzahl in den Gender- und Alterskategorien geschätzt werden.</t>
    </r>
  </si>
  <si>
    <r>
      <rPr>
        <b/>
        <sz val="11"/>
        <color indexed="8"/>
        <rFont val="Lucida Sans"/>
        <family val="2"/>
      </rPr>
      <t xml:space="preserve">Begründung </t>
    </r>
    <r>
      <rPr>
        <sz val="11"/>
        <color indexed="8"/>
        <rFont val="Lucida Sans"/>
        <family val="2"/>
      </rPr>
      <t xml:space="preserve">- Wenn es zu einer Abweichung von </t>
    </r>
    <r>
      <rPr>
        <b/>
        <sz val="11"/>
        <color indexed="8"/>
        <rFont val="Lucida Sans"/>
        <family val="2"/>
      </rPr>
      <t>über 20%</t>
    </r>
    <r>
      <rPr>
        <sz val="11"/>
        <color indexed="8"/>
        <rFont val="Lucida Sans"/>
        <family val="2"/>
      </rPr>
      <t xml:space="preserve"> zum Vorjahr kommt, ist hier eine Begründung anzuführen.</t>
    </r>
  </si>
  <si>
    <r>
      <rPr>
        <b/>
        <sz val="11"/>
        <color indexed="8"/>
        <rFont val="Lucida Sans"/>
        <family val="2"/>
      </rPr>
      <t>Arbeitsmappe Auswertung</t>
    </r>
    <r>
      <rPr>
        <sz val="11"/>
        <color indexed="8"/>
        <rFont val="Lucida Sans"/>
        <family val="2"/>
      </rPr>
      <t xml:space="preserve"> - Befüllt sich automatisch und bezieht die Daten aus der Arbeitsmappe Statistik</t>
    </r>
  </si>
  <si>
    <r>
      <rPr>
        <b/>
        <sz val="11"/>
        <color indexed="8"/>
        <rFont val="Lucida Sans"/>
        <family val="2"/>
      </rPr>
      <t>Förderjahr 2022 (=Vorjahr)</t>
    </r>
    <r>
      <rPr>
        <sz val="11"/>
        <color indexed="8"/>
        <rFont val="Lucida Sans"/>
        <family val="2"/>
      </rPr>
      <t xml:space="preserve"> - Hier sind immer die Teilnehmer*innen bzw. die Teilnahmen des Vorjahres zu den jeweiligen Aktivitäten anzuführen. Sollte es sich um eine erstmalige Aktivität handeln, ist hier nichts zu befüllen. </t>
    </r>
  </si>
  <si>
    <r>
      <rPr>
        <b/>
        <sz val="11"/>
        <color indexed="8"/>
        <rFont val="Lucida Sans"/>
        <family val="2"/>
      </rPr>
      <t xml:space="preserve">Button "Zeile Aktivität hinzufügen" </t>
    </r>
    <r>
      <rPr>
        <sz val="11"/>
        <color indexed="8"/>
        <rFont val="Lucida Sans"/>
        <family val="2"/>
      </rPr>
      <t>- bei Klick auf diesen Button kann den Aktivitäten eine weitere Zeile hinzugefügt werden; Bei Klick auf das MINUS (-) wird eine Zeile gelöscht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</si>
</sst>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7" x14ac:knownFonts="1">
    <font>
      <sz val="11"/>
      <color theme="1"/>
      <name val="Calibri"/>
      <family val="2"/>
      <scheme val="minor"/>
    </font>
    <font>
      <sz val="11"/>
      <color indexed="8"/>
      <name val="Lucida Sans"/>
      <family val="2"/>
    </font>
    <font>
      <b/>
      <sz val="11"/>
      <color indexed="8"/>
      <name val="Lucida Sans"/>
      <family val="2"/>
    </font>
    <font>
      <sz val="11"/>
      <name val="Lucida Sans"/>
      <family val="2"/>
    </font>
    <font>
      <b/>
      <sz val="11"/>
      <color theme="1"/>
      <name val="Calibri"/>
      <family val="2"/>
      <scheme val="minor"/>
    </font>
    <font>
      <sz val="11"/>
      <color theme="1"/>
      <name val="Lucida Sans"/>
      <family val="2"/>
    </font>
    <font>
      <sz val="11"/>
      <color theme="0"/>
      <name val="Lucida Sans"/>
      <family val="2"/>
    </font>
    <font>
      <b/>
      <sz val="11"/>
      <color theme="1"/>
      <name val="Lucida Sans"/>
      <family val="2"/>
    </font>
    <font>
      <sz val="11"/>
      <color rgb="FFC00000"/>
      <name val="Lucida Sans"/>
      <family val="2"/>
    </font>
    <font>
      <i/>
      <sz val="11"/>
      <color theme="1"/>
      <name val="Lucida Sans"/>
      <family val="2"/>
    </font>
    <font>
      <b/>
      <sz val="12"/>
      <color theme="1"/>
      <name val="Lucida Sans"/>
      <family val="2"/>
    </font>
    <font>
      <strike/>
      <sz val="11"/>
      <color theme="1"/>
      <name val="Lucida Sans"/>
      <family val="2"/>
    </font>
    <font>
      <b/>
      <sz val="8"/>
      <color theme="1"/>
      <name val="Lucida Sans"/>
      <family val="2"/>
    </font>
    <font>
      <sz val="11"/>
      <color rgb="FFFF0000"/>
      <name val="Lucida Sans"/>
      <family val="2"/>
    </font>
    <font>
      <i/>
      <sz val="11"/>
      <color theme="1"/>
      <name val="Calibri"/>
      <family val="2"/>
      <scheme val="minor"/>
    </font>
    <font>
      <b/>
      <strike/>
      <sz val="11"/>
      <color theme="1"/>
      <name val="Lucida Sans"/>
      <family val="2"/>
    </font>
    <font>
      <sz val="11"/>
      <color theme="0" tint="-0.249977111117893"/>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E285"/>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s>
  <cellStyleXfs count="1">
    <xf numFmtId="0" fontId="0" fillId="0" borderId="0"/>
  </cellStyleXfs>
  <cellXfs count="107">
    <xf numFmtId="0" fontId="0" fillId="0" borderId="0" xfId="0"/>
    <xf numFmtId="0" fontId="5" fillId="2" borderId="1" xfId="0" applyFont="1" applyFill="1" applyBorder="1" applyAlignment="1">
      <alignment horizontal="center" vertical="center"/>
    </xf>
    <xf numFmtId="0" fontId="5" fillId="0" borderId="0" xfId="0" applyFont="1"/>
    <xf numFmtId="0" fontId="6" fillId="0" borderId="0" xfId="0" applyFont="1"/>
    <xf numFmtId="0" fontId="7" fillId="3" borderId="2" xfId="0" applyFont="1" applyFill="1" applyBorder="1" applyAlignment="1">
      <alignment vertical="center" wrapText="1"/>
    </xf>
    <xf numFmtId="0" fontId="5" fillId="4" borderId="3" xfId="0" applyFont="1" applyFill="1" applyBorder="1" applyAlignment="1">
      <alignment horizontal="center" vertical="center" wrapText="1"/>
    </xf>
    <xf numFmtId="0" fontId="5" fillId="0" borderId="4" xfId="0" applyFont="1" applyBorder="1"/>
    <xf numFmtId="0" fontId="5" fillId="0" borderId="5" xfId="0" applyFont="1" applyBorder="1" applyAlignment="1" applyProtection="1">
      <alignment wrapText="1"/>
      <protection locked="0"/>
    </xf>
    <xf numFmtId="0" fontId="8" fillId="0" borderId="0" xfId="0" applyFont="1"/>
    <xf numFmtId="0" fontId="5" fillId="0" borderId="6" xfId="0" applyFont="1" applyBorder="1" applyAlignment="1" applyProtection="1">
      <alignment wrapText="1"/>
      <protection locked="0"/>
    </xf>
    <xf numFmtId="0" fontId="7" fillId="3" borderId="1" xfId="0" applyFont="1" applyFill="1" applyBorder="1" applyAlignment="1">
      <alignment vertical="center" wrapText="1"/>
    </xf>
    <xf numFmtId="164" fontId="7" fillId="3" borderId="1" xfId="0" applyNumberFormat="1" applyFont="1" applyFill="1" applyBorder="1" applyAlignment="1">
      <alignment vertical="center" wrapText="1"/>
    </xf>
    <xf numFmtId="0" fontId="9" fillId="0" borderId="0" xfId="0" applyFont="1"/>
    <xf numFmtId="0" fontId="7" fillId="5" borderId="7" xfId="0" applyFont="1" applyFill="1" applyBorder="1"/>
    <xf numFmtId="0" fontId="7" fillId="5" borderId="8" xfId="0" applyFont="1" applyFill="1" applyBorder="1"/>
    <xf numFmtId="0" fontId="5" fillId="0" borderId="0" xfId="0" applyFont="1" applyAlignment="1" applyProtection="1">
      <alignment vertical="top" wrapText="1"/>
      <protection locked="0"/>
    </xf>
    <xf numFmtId="0" fontId="5" fillId="0" borderId="0" xfId="0" applyFont="1" applyAlignment="1">
      <alignment horizontal="center" vertical="center"/>
    </xf>
    <xf numFmtId="0" fontId="10" fillId="2" borderId="0" xfId="0" applyFont="1" applyFill="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0" fontId="10" fillId="4" borderId="9" xfId="0" applyFont="1" applyFill="1" applyBorder="1" applyAlignment="1">
      <alignment horizontal="center" vertical="center"/>
    </xf>
    <xf numFmtId="164" fontId="5" fillId="0" borderId="5" xfId="0" applyNumberFormat="1" applyFont="1" applyBorder="1" applyProtection="1">
      <protection locked="0"/>
    </xf>
    <xf numFmtId="0" fontId="11" fillId="0" borderId="0" xfId="0" applyFont="1" applyAlignment="1">
      <alignment horizontal="center" vertical="center"/>
    </xf>
    <xf numFmtId="0" fontId="11" fillId="0" borderId="0" xfId="0" applyFont="1"/>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164" fontId="5" fillId="6" borderId="12" xfId="0" applyNumberFormat="1" applyFont="1" applyFill="1" applyBorder="1" applyProtection="1">
      <protection locked="0"/>
    </xf>
    <xf numFmtId="164" fontId="5" fillId="6" borderId="13" xfId="0" applyNumberFormat="1" applyFont="1" applyFill="1" applyBorder="1" applyProtection="1">
      <protection locked="0"/>
    </xf>
    <xf numFmtId="164" fontId="5" fillId="6" borderId="14" xfId="0" applyNumberFormat="1" applyFont="1" applyFill="1" applyBorder="1" applyProtection="1">
      <protection locked="0"/>
    </xf>
    <xf numFmtId="164" fontId="5" fillId="6" borderId="1" xfId="0" applyNumberFormat="1" applyFont="1" applyFill="1" applyBorder="1" applyProtection="1">
      <protection locked="0"/>
    </xf>
    <xf numFmtId="164" fontId="7" fillId="3" borderId="15" xfId="0" applyNumberFormat="1" applyFont="1" applyFill="1" applyBorder="1" applyAlignment="1">
      <alignment vertical="center" wrapText="1"/>
    </xf>
    <xf numFmtId="0" fontId="10" fillId="4" borderId="16" xfId="0" applyFont="1" applyFill="1" applyBorder="1" applyAlignment="1">
      <alignment horizontal="center" vertical="center"/>
    </xf>
    <xf numFmtId="0" fontId="5" fillId="4" borderId="17" xfId="0" applyFont="1" applyFill="1" applyBorder="1" applyAlignment="1">
      <alignment horizontal="center" vertical="center" wrapText="1"/>
    </xf>
    <xf numFmtId="0" fontId="9" fillId="0" borderId="0" xfId="0" applyFont="1" applyAlignment="1">
      <alignment wrapText="1"/>
    </xf>
    <xf numFmtId="0" fontId="7" fillId="5" borderId="0" xfId="0" applyFont="1" applyFill="1" applyAlignment="1">
      <alignment wrapText="1"/>
    </xf>
    <xf numFmtId="0" fontId="5" fillId="0" borderId="18" xfId="0" applyFont="1" applyBorder="1" applyAlignment="1" applyProtection="1">
      <alignment vertical="top" wrapText="1"/>
      <protection locked="0"/>
    </xf>
    <xf numFmtId="0" fontId="13" fillId="0" borderId="19" xfId="0" applyFont="1" applyBorder="1" applyAlignment="1">
      <alignment vertical="center"/>
    </xf>
    <xf numFmtId="0" fontId="13" fillId="0" borderId="20" xfId="0" applyFont="1" applyBorder="1" applyAlignment="1">
      <alignment vertical="center"/>
    </xf>
    <xf numFmtId="0" fontId="3" fillId="0" borderId="20" xfId="0" applyFont="1" applyBorder="1" applyAlignment="1">
      <alignment vertical="center"/>
    </xf>
    <xf numFmtId="0" fontId="12" fillId="3" borderId="19" xfId="0" applyFont="1" applyFill="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5" fillId="0" borderId="0" xfId="0" applyFont="1" applyAlignment="1">
      <alignment horizontal="center"/>
    </xf>
    <xf numFmtId="0" fontId="12" fillId="3" borderId="23" xfId="0" applyFont="1" applyFill="1" applyBorder="1" applyAlignment="1">
      <alignment horizontal="center" vertical="center" wrapText="1"/>
    </xf>
    <xf numFmtId="0" fontId="10"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64" fontId="7" fillId="5" borderId="1" xfId="0" applyNumberFormat="1" applyFont="1" applyFill="1" applyBorder="1" applyAlignment="1">
      <alignment vertical="center" wrapText="1"/>
    </xf>
    <xf numFmtId="2" fontId="5" fillId="0" borderId="1" xfId="0" applyNumberFormat="1" applyFont="1" applyBorder="1" applyAlignment="1">
      <alignment horizontal="center" vertical="center" wrapText="1"/>
    </xf>
    <xf numFmtId="0" fontId="9" fillId="0" borderId="0" xfId="0" applyFont="1" applyAlignment="1">
      <alignment horizontal="left" wrapText="1"/>
    </xf>
    <xf numFmtId="164" fontId="5" fillId="6" borderId="5" xfId="0" applyNumberFormat="1" applyFont="1" applyFill="1" applyBorder="1" applyProtection="1">
      <protection locked="0"/>
    </xf>
    <xf numFmtId="0" fontId="5" fillId="0" borderId="0" xfId="0" applyFont="1" applyAlignment="1">
      <alignment horizontal="left" wrapText="1"/>
    </xf>
    <xf numFmtId="0" fontId="4" fillId="0" borderId="0" xfId="0" applyFont="1"/>
    <xf numFmtId="0" fontId="14" fillId="0" borderId="0" xfId="0" applyFont="1"/>
    <xf numFmtId="0" fontId="5" fillId="0" borderId="0" xfId="0" applyFont="1" applyAlignment="1">
      <alignment vertical="center"/>
    </xf>
    <xf numFmtId="0" fontId="15" fillId="0" borderId="0" xfId="0" applyFont="1" applyAlignment="1">
      <alignment vertical="center"/>
    </xf>
    <xf numFmtId="0" fontId="7" fillId="0" borderId="0" xfId="0" applyFont="1" applyAlignment="1">
      <alignment vertical="center"/>
    </xf>
    <xf numFmtId="0" fontId="5" fillId="0" borderId="20" xfId="0" applyFont="1" applyBorder="1"/>
    <xf numFmtId="0" fontId="5" fillId="0" borderId="24" xfId="0" applyFont="1" applyBorder="1"/>
    <xf numFmtId="0" fontId="10" fillId="5" borderId="25" xfId="0" applyFont="1" applyFill="1" applyBorder="1" applyAlignment="1">
      <alignment horizontal="center" vertical="center"/>
    </xf>
    <xf numFmtId="2" fontId="5" fillId="0" borderId="7" xfId="0" applyNumberFormat="1" applyFont="1" applyBorder="1" applyAlignment="1">
      <alignment horizontal="center" vertical="center" wrapText="1"/>
    </xf>
    <xf numFmtId="0" fontId="5" fillId="0" borderId="26" xfId="0" applyFont="1" applyBorder="1"/>
    <xf numFmtId="2" fontId="5" fillId="0" borderId="25" xfId="0" applyNumberFormat="1" applyFont="1" applyBorder="1" applyAlignment="1">
      <alignment horizontal="center" vertical="center" wrapText="1"/>
    </xf>
    <xf numFmtId="2" fontId="5" fillId="0" borderId="13" xfId="0" applyNumberFormat="1" applyFont="1" applyBorder="1" applyAlignment="1">
      <alignment horizontal="center" vertical="center" wrapText="1"/>
    </xf>
    <xf numFmtId="0" fontId="5" fillId="4" borderId="21" xfId="0" applyFont="1" applyFill="1" applyBorder="1" applyAlignment="1">
      <alignment horizontal="center" vertical="center" wrapText="1"/>
    </xf>
    <xf numFmtId="0" fontId="5" fillId="0" borderId="1" xfId="0" applyFont="1" applyBorder="1" applyProtection="1">
      <protection locked="0"/>
    </xf>
    <xf numFmtId="0" fontId="5" fillId="7" borderId="1" xfId="0" applyFont="1" applyFill="1" applyBorder="1" applyAlignment="1" applyProtection="1">
      <alignment vertical="center"/>
      <protection locked="0"/>
    </xf>
    <xf numFmtId="0" fontId="5" fillId="7" borderId="1" xfId="0" applyFont="1" applyFill="1" applyBorder="1" applyAlignment="1" applyProtection="1">
      <alignment horizontal="center" vertical="center"/>
      <protection locked="0"/>
    </xf>
    <xf numFmtId="164" fontId="5" fillId="0" borderId="1" xfId="0" applyNumberFormat="1" applyFont="1" applyBorder="1" applyProtection="1">
      <protection locked="0"/>
    </xf>
    <xf numFmtId="0" fontId="5" fillId="0" borderId="27" xfId="0" applyFont="1" applyBorder="1" applyAlignment="1" applyProtection="1">
      <alignment vertical="center" wrapText="1"/>
      <protection locked="0"/>
    </xf>
    <xf numFmtId="0" fontId="5" fillId="0" borderId="28" xfId="0" applyFont="1" applyBorder="1" applyAlignment="1" applyProtection="1">
      <alignment wrapText="1"/>
      <protection locked="0"/>
    </xf>
    <xf numFmtId="0" fontId="5" fillId="0" borderId="29" xfId="0" applyFont="1" applyBorder="1" applyAlignment="1" applyProtection="1">
      <alignment vertical="center" wrapText="1"/>
      <protection locked="0"/>
    </xf>
    <xf numFmtId="164" fontId="5" fillId="0" borderId="5" xfId="0" applyNumberFormat="1" applyFont="1" applyBorder="1"/>
    <xf numFmtId="164" fontId="5" fillId="0" borderId="0" xfId="0" applyNumberFormat="1" applyFont="1"/>
    <xf numFmtId="0" fontId="16" fillId="0" borderId="0" xfId="0" applyFont="1"/>
    <xf numFmtId="0" fontId="0" fillId="0" borderId="0" xfId="0" applyAlignment="1">
      <alignment horizontal="right"/>
    </xf>
    <xf numFmtId="0" fontId="5" fillId="0" borderId="0" xfId="0" applyFont="1" applyAlignment="1">
      <alignment horizontal="center"/>
    </xf>
    <xf numFmtId="0" fontId="10" fillId="8" borderId="2" xfId="0" applyFont="1" applyFill="1" applyBorder="1" applyAlignment="1">
      <alignment horizontal="center" vertical="center"/>
    </xf>
    <xf numFmtId="0" fontId="10" fillId="8" borderId="36" xfId="0" applyFont="1" applyFill="1" applyBorder="1" applyAlignment="1">
      <alignment horizontal="center" vertical="center"/>
    </xf>
    <xf numFmtId="0" fontId="10" fillId="8" borderId="38" xfId="0" applyFont="1" applyFill="1" applyBorder="1" applyAlignment="1">
      <alignment horizontal="center" vertical="center"/>
    </xf>
    <xf numFmtId="0" fontId="10" fillId="8" borderId="23"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6" xfId="0" applyFont="1" applyFill="1" applyBorder="1" applyAlignment="1">
      <alignment horizontal="center" vertical="center"/>
    </xf>
    <xf numFmtId="0" fontId="10" fillId="6" borderId="38" xfId="0" applyFont="1" applyFill="1" applyBorder="1" applyAlignment="1">
      <alignment horizontal="center" vertical="center"/>
    </xf>
    <xf numFmtId="0" fontId="5" fillId="7" borderId="15" xfId="0" applyFont="1" applyFill="1" applyBorder="1" applyAlignment="1" applyProtection="1">
      <alignment horizontal="center" vertical="center"/>
      <protection locked="0"/>
    </xf>
    <xf numFmtId="0" fontId="5" fillId="7" borderId="30"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5" fillId="0" borderId="0" xfId="0" applyFont="1" applyAlignment="1">
      <alignment horizontal="left" wrapText="1"/>
    </xf>
    <xf numFmtId="0" fontId="5" fillId="0" borderId="32"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10" fillId="8" borderId="34" xfId="0" applyFont="1" applyFill="1" applyBorder="1" applyAlignment="1">
      <alignment horizontal="center" vertical="center"/>
    </xf>
    <xf numFmtId="0" fontId="10" fillId="8" borderId="20"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7" fillId="8" borderId="23"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10" fillId="8" borderId="39"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Geschlechtsverteilung aller Teilnehmer*innen</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strRef>
              <c:f>Statistik!$AA$20:$AD$20</c:f>
              <c:strCache>
                <c:ptCount val="4"/>
                <c:pt idx="0">
                  <c:v>männlich</c:v>
                </c:pt>
                <c:pt idx="1">
                  <c:v>weiblich</c:v>
                </c:pt>
                <c:pt idx="2">
                  <c:v>divers</c:v>
                </c:pt>
                <c:pt idx="3">
                  <c:v>k.A.</c:v>
                </c:pt>
              </c:strCache>
            </c:strRef>
          </c:cat>
          <c:val>
            <c:numRef>
              <c:f>Statistik!$AA$26:$AD$26</c:f>
              <c:numCache>
                <c:formatCode>#,##0_ ;\-#,##0\ </c:formatCode>
                <c:ptCount val="4"/>
                <c:pt idx="0">
                  <c:v>0</c:v>
                </c:pt>
                <c:pt idx="1">
                  <c:v>0</c:v>
                </c:pt>
                <c:pt idx="2">
                  <c:v>0</c:v>
                </c:pt>
                <c:pt idx="3">
                  <c:v>0</c:v>
                </c:pt>
              </c:numCache>
            </c:numRef>
          </c:val>
          <c:extLst>
            <c:ext xmlns:c16="http://schemas.microsoft.com/office/drawing/2014/chart" uri="{C3380CC4-5D6E-409C-BE32-E72D297353CC}">
              <c16:uniqueId val="{00000000-2B22-487B-B616-6950D5E64321}"/>
            </c:ext>
          </c:extLst>
        </c:ser>
        <c:dLbls>
          <c:showLegendKey val="0"/>
          <c:showVal val="0"/>
          <c:showCatName val="0"/>
          <c:showSerName val="0"/>
          <c:showPercent val="0"/>
          <c:showBubbleSize val="0"/>
        </c:dLbls>
        <c:gapWidth val="219"/>
        <c:overlap val="-27"/>
        <c:axId val="383790056"/>
        <c:axId val="1"/>
      </c:barChart>
      <c:catAx>
        <c:axId val="383790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7900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Vergleich aller Teilnahmen mit dem Vorjahr</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strRef>
              <c:f>Auswertung!$S$38:$S$39</c:f>
              <c:strCache>
                <c:ptCount val="2"/>
                <c:pt idx="0">
                  <c:v>Förderjahr 2025</c:v>
                </c:pt>
                <c:pt idx="1">
                  <c:v>Förderjahr 2024</c:v>
                </c:pt>
              </c:strCache>
            </c:strRef>
          </c:cat>
          <c:val>
            <c:numRef>
              <c:f>Auswertung!$T$38:$T$39</c:f>
              <c:numCache>
                <c:formatCode>General</c:formatCode>
                <c:ptCount val="2"/>
                <c:pt idx="0">
                  <c:v>0</c:v>
                </c:pt>
                <c:pt idx="1">
                  <c:v>0</c:v>
                </c:pt>
              </c:numCache>
            </c:numRef>
          </c:val>
          <c:extLst>
            <c:ext xmlns:c16="http://schemas.microsoft.com/office/drawing/2014/chart" uri="{C3380CC4-5D6E-409C-BE32-E72D297353CC}">
              <c16:uniqueId val="{00000000-B071-48DA-A9CD-654E1F912653}"/>
            </c:ext>
          </c:extLst>
        </c:ser>
        <c:dLbls>
          <c:showLegendKey val="0"/>
          <c:showVal val="0"/>
          <c:showCatName val="0"/>
          <c:showSerName val="0"/>
          <c:showPercent val="0"/>
          <c:showBubbleSize val="0"/>
        </c:dLbls>
        <c:gapWidth val="219"/>
        <c:overlap val="-27"/>
        <c:axId val="383868456"/>
        <c:axId val="1"/>
      </c:barChart>
      <c:catAx>
        <c:axId val="383868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8684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Geschlechtsverteilung aller Teilnahmen</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strRef>
              <c:f>Statistik!$AA$30:$AD$30</c:f>
              <c:strCache>
                <c:ptCount val="4"/>
                <c:pt idx="0">
                  <c:v>männlich</c:v>
                </c:pt>
                <c:pt idx="1">
                  <c:v>weiblich</c:v>
                </c:pt>
                <c:pt idx="2">
                  <c:v>divers</c:v>
                </c:pt>
                <c:pt idx="3">
                  <c:v>k.A.</c:v>
                </c:pt>
              </c:strCache>
            </c:strRef>
          </c:cat>
          <c:val>
            <c:numRef>
              <c:f>Statistik!$AA$36:$AD$36</c:f>
              <c:numCache>
                <c:formatCode>#,##0_ ;\-#,##0\ </c:formatCode>
                <c:ptCount val="4"/>
                <c:pt idx="0">
                  <c:v>0</c:v>
                </c:pt>
                <c:pt idx="1">
                  <c:v>0</c:v>
                </c:pt>
                <c:pt idx="2">
                  <c:v>0</c:v>
                </c:pt>
                <c:pt idx="3">
                  <c:v>0</c:v>
                </c:pt>
              </c:numCache>
            </c:numRef>
          </c:val>
          <c:extLst>
            <c:ext xmlns:c16="http://schemas.microsoft.com/office/drawing/2014/chart" uri="{C3380CC4-5D6E-409C-BE32-E72D297353CC}">
              <c16:uniqueId val="{00000000-DBAE-425E-AB0C-AB73F625B944}"/>
            </c:ext>
          </c:extLst>
        </c:ser>
        <c:dLbls>
          <c:showLegendKey val="0"/>
          <c:showVal val="0"/>
          <c:showCatName val="0"/>
          <c:showSerName val="0"/>
          <c:showPercent val="0"/>
          <c:showBubbleSize val="0"/>
        </c:dLbls>
        <c:gapWidth val="219"/>
        <c:overlap val="-27"/>
        <c:axId val="383789728"/>
        <c:axId val="1"/>
      </c:barChart>
      <c:catAx>
        <c:axId val="38378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7897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Altersverteilung aller Teilnehmer*innen</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strRef>
              <c:f>Auswertung!$O$20:$O$25</c:f>
              <c:strCache>
                <c:ptCount val="6"/>
                <c:pt idx="0">
                  <c:v>0 - 10 Jahre</c:v>
                </c:pt>
                <c:pt idx="1">
                  <c:v>11 - 14 Jahre</c:v>
                </c:pt>
                <c:pt idx="2">
                  <c:v>15 - 24 Jahre</c:v>
                </c:pt>
                <c:pt idx="3">
                  <c:v>25 - 44 Jahre</c:v>
                </c:pt>
                <c:pt idx="4">
                  <c:v>45 - 64 Jahre</c:v>
                </c:pt>
                <c:pt idx="5">
                  <c:v>über 65 Jahre</c:v>
                </c:pt>
              </c:strCache>
            </c:strRef>
          </c:cat>
          <c:val>
            <c:numRef>
              <c:f>Auswertung!$T$20:$T$25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2B5-4B91-8EF5-0D357EFD0C94}"/>
            </c:ext>
          </c:extLst>
        </c:ser>
        <c:dLbls>
          <c:showLegendKey val="0"/>
          <c:showVal val="0"/>
          <c:showCatName val="0"/>
          <c:showSerName val="0"/>
          <c:showPercent val="0"/>
          <c:showBubbleSize val="0"/>
        </c:dLbls>
        <c:gapWidth val="219"/>
        <c:overlap val="-27"/>
        <c:axId val="383784808"/>
        <c:axId val="1"/>
      </c:barChart>
      <c:catAx>
        <c:axId val="38378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7848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Altersverteilung aller Teilnahmen</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strRef>
              <c:f>Auswertung!$O$32:$O$37</c:f>
              <c:strCache>
                <c:ptCount val="6"/>
                <c:pt idx="0">
                  <c:v>0 - 10 Jahre</c:v>
                </c:pt>
                <c:pt idx="1">
                  <c:v>11 - 14 Jahre</c:v>
                </c:pt>
                <c:pt idx="2">
                  <c:v>15 - 24 Jahre</c:v>
                </c:pt>
                <c:pt idx="3">
                  <c:v>25 - 44 Jahre</c:v>
                </c:pt>
                <c:pt idx="4">
                  <c:v>45 - 64 Jahre</c:v>
                </c:pt>
                <c:pt idx="5">
                  <c:v>über 65 Jahre</c:v>
                </c:pt>
              </c:strCache>
            </c:strRef>
          </c:cat>
          <c:val>
            <c:numRef>
              <c:f>Auswertung!$T$32:$T$37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D46-416E-AA8D-C3B0D9894BF2}"/>
            </c:ext>
          </c:extLst>
        </c:ser>
        <c:dLbls>
          <c:showLegendKey val="0"/>
          <c:showVal val="0"/>
          <c:showCatName val="0"/>
          <c:showSerName val="0"/>
          <c:showPercent val="0"/>
          <c:showBubbleSize val="0"/>
        </c:dLbls>
        <c:gapWidth val="219"/>
        <c:overlap val="-27"/>
        <c:axId val="383787760"/>
        <c:axId val="1"/>
      </c:barChart>
      <c:catAx>
        <c:axId val="38378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7877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AT" sz="1400" b="0" i="0" baseline="0">
                <a:effectLst/>
              </a:rPr>
              <a:t>Geschlechtsverteilung aller Teilnehmer*innen in allen Alterskategorien</a:t>
            </a:r>
            <a:endParaRPr lang="de-AT" sz="1100">
              <a:effectLst/>
            </a:endParaRPr>
          </a:p>
        </c:rich>
      </c:tx>
      <c:overlay val="0"/>
      <c:spPr>
        <a:noFill/>
        <a:ln w="25400">
          <a:noFill/>
        </a:ln>
      </c:spPr>
    </c:title>
    <c:autoTitleDeleted val="0"/>
    <c:plotArea>
      <c:layout/>
      <c:barChart>
        <c:barDir val="col"/>
        <c:grouping val="clustered"/>
        <c:varyColors val="0"/>
        <c:ser>
          <c:idx val="0"/>
          <c:order val="0"/>
          <c:tx>
            <c:strRef>
              <c:f>Auswertung!$P$19</c:f>
              <c:strCache>
                <c:ptCount val="1"/>
                <c:pt idx="0">
                  <c:v>männlich</c:v>
                </c:pt>
              </c:strCache>
            </c:strRef>
          </c:tx>
          <c:spPr>
            <a:solidFill>
              <a:srgbClr val="5B9BD5"/>
            </a:solidFill>
            <a:ln w="25400">
              <a:noFill/>
            </a:ln>
          </c:spPr>
          <c:invertIfNegative val="0"/>
          <c:cat>
            <c:strRef>
              <c:f>Auswertung!$O$20:$O$25</c:f>
              <c:strCache>
                <c:ptCount val="6"/>
                <c:pt idx="0">
                  <c:v>0 - 10 Jahre</c:v>
                </c:pt>
                <c:pt idx="1">
                  <c:v>11 - 14 Jahre</c:v>
                </c:pt>
                <c:pt idx="2">
                  <c:v>15 - 24 Jahre</c:v>
                </c:pt>
                <c:pt idx="3">
                  <c:v>25 - 44 Jahre</c:v>
                </c:pt>
                <c:pt idx="4">
                  <c:v>45 - 64 Jahre</c:v>
                </c:pt>
                <c:pt idx="5">
                  <c:v>über 65 Jahre</c:v>
                </c:pt>
              </c:strCache>
            </c:strRef>
          </c:cat>
          <c:val>
            <c:numRef>
              <c:f>Auswertung!$P$20:$P$25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018-489F-925F-DD9388AC00E4}"/>
            </c:ext>
          </c:extLst>
        </c:ser>
        <c:ser>
          <c:idx val="1"/>
          <c:order val="1"/>
          <c:tx>
            <c:strRef>
              <c:f>Auswertung!$Q$19</c:f>
              <c:strCache>
                <c:ptCount val="1"/>
                <c:pt idx="0">
                  <c:v>weiblich</c:v>
                </c:pt>
              </c:strCache>
            </c:strRef>
          </c:tx>
          <c:spPr>
            <a:solidFill>
              <a:srgbClr val="ED7D31"/>
            </a:solidFill>
            <a:ln w="25400">
              <a:noFill/>
            </a:ln>
          </c:spPr>
          <c:invertIfNegative val="0"/>
          <c:cat>
            <c:strRef>
              <c:f>Auswertung!$O$20:$O$25</c:f>
              <c:strCache>
                <c:ptCount val="6"/>
                <c:pt idx="0">
                  <c:v>0 - 10 Jahre</c:v>
                </c:pt>
                <c:pt idx="1">
                  <c:v>11 - 14 Jahre</c:v>
                </c:pt>
                <c:pt idx="2">
                  <c:v>15 - 24 Jahre</c:v>
                </c:pt>
                <c:pt idx="3">
                  <c:v>25 - 44 Jahre</c:v>
                </c:pt>
                <c:pt idx="4">
                  <c:v>45 - 64 Jahre</c:v>
                </c:pt>
                <c:pt idx="5">
                  <c:v>über 65 Jahre</c:v>
                </c:pt>
              </c:strCache>
            </c:strRef>
          </c:cat>
          <c:val>
            <c:numRef>
              <c:f>Auswertung!$Q$20:$Q$25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018-489F-925F-DD9388AC00E4}"/>
            </c:ext>
          </c:extLst>
        </c:ser>
        <c:ser>
          <c:idx val="2"/>
          <c:order val="2"/>
          <c:tx>
            <c:strRef>
              <c:f>Auswertung!$R$19</c:f>
              <c:strCache>
                <c:ptCount val="1"/>
                <c:pt idx="0">
                  <c:v>divers</c:v>
                </c:pt>
              </c:strCache>
            </c:strRef>
          </c:tx>
          <c:spPr>
            <a:solidFill>
              <a:srgbClr val="A5A5A5"/>
            </a:solidFill>
            <a:ln w="25400">
              <a:noFill/>
            </a:ln>
          </c:spPr>
          <c:invertIfNegative val="0"/>
          <c:cat>
            <c:strRef>
              <c:f>Auswertung!$O$20:$O$25</c:f>
              <c:strCache>
                <c:ptCount val="6"/>
                <c:pt idx="0">
                  <c:v>0 - 10 Jahre</c:v>
                </c:pt>
                <c:pt idx="1">
                  <c:v>11 - 14 Jahre</c:v>
                </c:pt>
                <c:pt idx="2">
                  <c:v>15 - 24 Jahre</c:v>
                </c:pt>
                <c:pt idx="3">
                  <c:v>25 - 44 Jahre</c:v>
                </c:pt>
                <c:pt idx="4">
                  <c:v>45 - 64 Jahre</c:v>
                </c:pt>
                <c:pt idx="5">
                  <c:v>über 65 Jahre</c:v>
                </c:pt>
              </c:strCache>
            </c:strRef>
          </c:cat>
          <c:val>
            <c:numRef>
              <c:f>Auswertung!$R$20:$R$25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018-489F-925F-DD9388AC00E4}"/>
            </c:ext>
          </c:extLst>
        </c:ser>
        <c:ser>
          <c:idx val="3"/>
          <c:order val="3"/>
          <c:tx>
            <c:strRef>
              <c:f>Auswertung!$S$19</c:f>
              <c:strCache>
                <c:ptCount val="1"/>
                <c:pt idx="0">
                  <c:v>k.A.</c:v>
                </c:pt>
              </c:strCache>
            </c:strRef>
          </c:tx>
          <c:spPr>
            <a:solidFill>
              <a:srgbClr val="FFC000"/>
            </a:solidFill>
            <a:ln w="25400">
              <a:noFill/>
            </a:ln>
          </c:spPr>
          <c:invertIfNegative val="0"/>
          <c:cat>
            <c:strRef>
              <c:f>Auswertung!$O$20:$O$25</c:f>
              <c:strCache>
                <c:ptCount val="6"/>
                <c:pt idx="0">
                  <c:v>0 - 10 Jahre</c:v>
                </c:pt>
                <c:pt idx="1">
                  <c:v>11 - 14 Jahre</c:v>
                </c:pt>
                <c:pt idx="2">
                  <c:v>15 - 24 Jahre</c:v>
                </c:pt>
                <c:pt idx="3">
                  <c:v>25 - 44 Jahre</c:v>
                </c:pt>
                <c:pt idx="4">
                  <c:v>45 - 64 Jahre</c:v>
                </c:pt>
                <c:pt idx="5">
                  <c:v>über 65 Jahre</c:v>
                </c:pt>
              </c:strCache>
            </c:strRef>
          </c:cat>
          <c:val>
            <c:numRef>
              <c:f>Auswertung!$S$20:$S$25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1018-489F-925F-DD9388AC00E4}"/>
            </c:ext>
          </c:extLst>
        </c:ser>
        <c:dLbls>
          <c:showLegendKey val="0"/>
          <c:showVal val="0"/>
          <c:showCatName val="0"/>
          <c:showSerName val="0"/>
          <c:showPercent val="0"/>
          <c:showBubbleSize val="0"/>
        </c:dLbls>
        <c:gapWidth val="219"/>
        <c:overlap val="-27"/>
        <c:axId val="283596576"/>
        <c:axId val="1"/>
      </c:barChart>
      <c:catAx>
        <c:axId val="28359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83596576"/>
        <c:crosses val="autoZero"/>
        <c:crossBetween val="between"/>
      </c:valAx>
      <c:spPr>
        <a:noFill/>
        <a:ln w="25400">
          <a:noFill/>
        </a:ln>
      </c:spPr>
    </c:plotArea>
    <c:legend>
      <c:legendPos val="r"/>
      <c:layout>
        <c:manualLayout>
          <c:xMode val="edge"/>
          <c:yMode val="edge"/>
          <c:x val="0.24840815835688354"/>
          <c:y val="0.91615045757481561"/>
          <c:w val="0.47346170353491479"/>
          <c:h val="6.8323084971681158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Geschlechtsverteilung Teilnahmen in allen Alterskategorien</a:t>
            </a:r>
          </a:p>
        </c:rich>
      </c:tx>
      <c:overlay val="0"/>
      <c:spPr>
        <a:noFill/>
        <a:ln w="25400">
          <a:noFill/>
        </a:ln>
      </c:spPr>
    </c:title>
    <c:autoTitleDeleted val="0"/>
    <c:plotArea>
      <c:layout/>
      <c:barChart>
        <c:barDir val="col"/>
        <c:grouping val="clustered"/>
        <c:varyColors val="0"/>
        <c:ser>
          <c:idx val="0"/>
          <c:order val="0"/>
          <c:tx>
            <c:strRef>
              <c:f>Auswertung!$P$31</c:f>
              <c:strCache>
                <c:ptCount val="1"/>
                <c:pt idx="0">
                  <c:v>männlich</c:v>
                </c:pt>
              </c:strCache>
            </c:strRef>
          </c:tx>
          <c:spPr>
            <a:solidFill>
              <a:srgbClr val="5B9BD5"/>
            </a:solidFill>
            <a:ln w="25400">
              <a:noFill/>
            </a:ln>
          </c:spPr>
          <c:invertIfNegative val="0"/>
          <c:cat>
            <c:strRef>
              <c:f>Auswertung!$O$32:$O$37</c:f>
              <c:strCache>
                <c:ptCount val="6"/>
                <c:pt idx="0">
                  <c:v>0 - 10 Jahre</c:v>
                </c:pt>
                <c:pt idx="1">
                  <c:v>11 - 14 Jahre</c:v>
                </c:pt>
                <c:pt idx="2">
                  <c:v>15 - 24 Jahre</c:v>
                </c:pt>
                <c:pt idx="3">
                  <c:v>25 - 44 Jahre</c:v>
                </c:pt>
                <c:pt idx="4">
                  <c:v>45 - 64 Jahre</c:v>
                </c:pt>
                <c:pt idx="5">
                  <c:v>über 65 Jahre</c:v>
                </c:pt>
              </c:strCache>
            </c:strRef>
          </c:cat>
          <c:val>
            <c:numRef>
              <c:f>Auswertung!$P$32:$P$37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351-4E60-A868-EA8CE41CE71D}"/>
            </c:ext>
          </c:extLst>
        </c:ser>
        <c:ser>
          <c:idx val="1"/>
          <c:order val="1"/>
          <c:tx>
            <c:strRef>
              <c:f>Auswertung!$Q$31</c:f>
              <c:strCache>
                <c:ptCount val="1"/>
                <c:pt idx="0">
                  <c:v>weiblich</c:v>
                </c:pt>
              </c:strCache>
            </c:strRef>
          </c:tx>
          <c:spPr>
            <a:solidFill>
              <a:srgbClr val="ED7D31"/>
            </a:solidFill>
            <a:ln w="25400">
              <a:noFill/>
            </a:ln>
          </c:spPr>
          <c:invertIfNegative val="0"/>
          <c:cat>
            <c:strRef>
              <c:f>Auswertung!$O$32:$O$37</c:f>
              <c:strCache>
                <c:ptCount val="6"/>
                <c:pt idx="0">
                  <c:v>0 - 10 Jahre</c:v>
                </c:pt>
                <c:pt idx="1">
                  <c:v>11 - 14 Jahre</c:v>
                </c:pt>
                <c:pt idx="2">
                  <c:v>15 - 24 Jahre</c:v>
                </c:pt>
                <c:pt idx="3">
                  <c:v>25 - 44 Jahre</c:v>
                </c:pt>
                <c:pt idx="4">
                  <c:v>45 - 64 Jahre</c:v>
                </c:pt>
                <c:pt idx="5">
                  <c:v>über 65 Jahre</c:v>
                </c:pt>
              </c:strCache>
            </c:strRef>
          </c:cat>
          <c:val>
            <c:numRef>
              <c:f>Auswertung!$Q$32:$Q$37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351-4E60-A868-EA8CE41CE71D}"/>
            </c:ext>
          </c:extLst>
        </c:ser>
        <c:ser>
          <c:idx val="2"/>
          <c:order val="2"/>
          <c:tx>
            <c:strRef>
              <c:f>Auswertung!$R$31</c:f>
              <c:strCache>
                <c:ptCount val="1"/>
                <c:pt idx="0">
                  <c:v>divers</c:v>
                </c:pt>
              </c:strCache>
            </c:strRef>
          </c:tx>
          <c:spPr>
            <a:solidFill>
              <a:srgbClr val="A5A5A5"/>
            </a:solidFill>
            <a:ln w="25400">
              <a:noFill/>
            </a:ln>
          </c:spPr>
          <c:invertIfNegative val="0"/>
          <c:cat>
            <c:strRef>
              <c:f>Auswertung!$O$32:$O$37</c:f>
              <c:strCache>
                <c:ptCount val="6"/>
                <c:pt idx="0">
                  <c:v>0 - 10 Jahre</c:v>
                </c:pt>
                <c:pt idx="1">
                  <c:v>11 - 14 Jahre</c:v>
                </c:pt>
                <c:pt idx="2">
                  <c:v>15 - 24 Jahre</c:v>
                </c:pt>
                <c:pt idx="3">
                  <c:v>25 - 44 Jahre</c:v>
                </c:pt>
                <c:pt idx="4">
                  <c:v>45 - 64 Jahre</c:v>
                </c:pt>
                <c:pt idx="5">
                  <c:v>über 65 Jahre</c:v>
                </c:pt>
              </c:strCache>
            </c:strRef>
          </c:cat>
          <c:val>
            <c:numRef>
              <c:f>Auswertung!$R$32:$R$37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351-4E60-A868-EA8CE41CE71D}"/>
            </c:ext>
          </c:extLst>
        </c:ser>
        <c:ser>
          <c:idx val="3"/>
          <c:order val="3"/>
          <c:tx>
            <c:strRef>
              <c:f>Auswertung!$S$31</c:f>
              <c:strCache>
                <c:ptCount val="1"/>
                <c:pt idx="0">
                  <c:v>k.A.</c:v>
                </c:pt>
              </c:strCache>
            </c:strRef>
          </c:tx>
          <c:spPr>
            <a:solidFill>
              <a:srgbClr val="FFC000"/>
            </a:solidFill>
            <a:ln w="25400">
              <a:noFill/>
            </a:ln>
          </c:spPr>
          <c:invertIfNegative val="0"/>
          <c:cat>
            <c:strRef>
              <c:f>Auswertung!$O$32:$O$37</c:f>
              <c:strCache>
                <c:ptCount val="6"/>
                <c:pt idx="0">
                  <c:v>0 - 10 Jahre</c:v>
                </c:pt>
                <c:pt idx="1">
                  <c:v>11 - 14 Jahre</c:v>
                </c:pt>
                <c:pt idx="2">
                  <c:v>15 - 24 Jahre</c:v>
                </c:pt>
                <c:pt idx="3">
                  <c:v>25 - 44 Jahre</c:v>
                </c:pt>
                <c:pt idx="4">
                  <c:v>45 - 64 Jahre</c:v>
                </c:pt>
                <c:pt idx="5">
                  <c:v>über 65 Jahre</c:v>
                </c:pt>
              </c:strCache>
            </c:strRef>
          </c:cat>
          <c:val>
            <c:numRef>
              <c:f>Auswertung!$S$32:$S$37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2351-4E60-A868-EA8CE41CE71D}"/>
            </c:ext>
          </c:extLst>
        </c:ser>
        <c:dLbls>
          <c:showLegendKey val="0"/>
          <c:showVal val="0"/>
          <c:showCatName val="0"/>
          <c:showSerName val="0"/>
          <c:showPercent val="0"/>
          <c:showBubbleSize val="0"/>
        </c:dLbls>
        <c:gapWidth val="219"/>
        <c:overlap val="-27"/>
        <c:axId val="383865176"/>
        <c:axId val="1"/>
      </c:barChart>
      <c:catAx>
        <c:axId val="383865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865176"/>
        <c:crosses val="autoZero"/>
        <c:crossBetween val="between"/>
      </c:valAx>
      <c:spPr>
        <a:noFill/>
        <a:ln w="25400">
          <a:noFill/>
        </a:ln>
      </c:spPr>
    </c:plotArea>
    <c:legend>
      <c:legendPos val="r"/>
      <c:layout>
        <c:manualLayout>
          <c:xMode val="edge"/>
          <c:yMode val="edge"/>
          <c:x val="0.25416718377112585"/>
          <c:y val="0.91640866873065019"/>
          <c:w val="0.4645842785324677"/>
          <c:h val="6.811145510835912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Altersverteilung aller Teilnehmer*innen in allen Geschlechtskategorien</a:t>
            </a:r>
          </a:p>
        </c:rich>
      </c:tx>
      <c:overlay val="0"/>
      <c:spPr>
        <a:noFill/>
        <a:ln w="25400">
          <a:noFill/>
        </a:ln>
      </c:spPr>
    </c:title>
    <c:autoTitleDeleted val="0"/>
    <c:plotArea>
      <c:layout/>
      <c:barChart>
        <c:barDir val="col"/>
        <c:grouping val="clustered"/>
        <c:varyColors val="0"/>
        <c:ser>
          <c:idx val="0"/>
          <c:order val="0"/>
          <c:tx>
            <c:strRef>
              <c:f>Auswertung!$O$20</c:f>
              <c:strCache>
                <c:ptCount val="1"/>
                <c:pt idx="0">
                  <c:v>0 - 10 Jahre</c:v>
                </c:pt>
              </c:strCache>
            </c:strRef>
          </c:tx>
          <c:spPr>
            <a:solidFill>
              <a:srgbClr val="5B9BD5"/>
            </a:solidFill>
            <a:ln w="25400">
              <a:noFill/>
            </a:ln>
          </c:spPr>
          <c:invertIfNegative val="0"/>
          <c:cat>
            <c:strRef>
              <c:f>Auswertung!$P$19:$S$19</c:f>
              <c:strCache>
                <c:ptCount val="4"/>
                <c:pt idx="0">
                  <c:v>männlich</c:v>
                </c:pt>
                <c:pt idx="1">
                  <c:v>weiblich</c:v>
                </c:pt>
                <c:pt idx="2">
                  <c:v>divers</c:v>
                </c:pt>
                <c:pt idx="3">
                  <c:v>k.A.</c:v>
                </c:pt>
              </c:strCache>
            </c:strRef>
          </c:cat>
          <c:val>
            <c:numRef>
              <c:f>Auswertung!$P$20:$S$20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E6E-4D88-8AAF-7326E28A4422}"/>
            </c:ext>
          </c:extLst>
        </c:ser>
        <c:ser>
          <c:idx val="1"/>
          <c:order val="1"/>
          <c:tx>
            <c:strRef>
              <c:f>Auswertung!$O$21</c:f>
              <c:strCache>
                <c:ptCount val="1"/>
                <c:pt idx="0">
                  <c:v>11 - 14 Jahre</c:v>
                </c:pt>
              </c:strCache>
            </c:strRef>
          </c:tx>
          <c:spPr>
            <a:solidFill>
              <a:srgbClr val="ED7D31"/>
            </a:solidFill>
            <a:ln w="25400">
              <a:noFill/>
            </a:ln>
          </c:spPr>
          <c:invertIfNegative val="0"/>
          <c:cat>
            <c:strRef>
              <c:f>Auswertung!$P$19:$S$19</c:f>
              <c:strCache>
                <c:ptCount val="4"/>
                <c:pt idx="0">
                  <c:v>männlich</c:v>
                </c:pt>
                <c:pt idx="1">
                  <c:v>weiblich</c:v>
                </c:pt>
                <c:pt idx="2">
                  <c:v>divers</c:v>
                </c:pt>
                <c:pt idx="3">
                  <c:v>k.A.</c:v>
                </c:pt>
              </c:strCache>
            </c:strRef>
          </c:cat>
          <c:val>
            <c:numRef>
              <c:f>Auswertung!$P$21:$S$21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E6E-4D88-8AAF-7326E28A4422}"/>
            </c:ext>
          </c:extLst>
        </c:ser>
        <c:ser>
          <c:idx val="2"/>
          <c:order val="2"/>
          <c:tx>
            <c:strRef>
              <c:f>Auswertung!$O$22</c:f>
              <c:strCache>
                <c:ptCount val="1"/>
                <c:pt idx="0">
                  <c:v>15 - 24 Jahre</c:v>
                </c:pt>
              </c:strCache>
            </c:strRef>
          </c:tx>
          <c:spPr>
            <a:solidFill>
              <a:srgbClr val="A5A5A5"/>
            </a:solidFill>
            <a:ln w="25400">
              <a:noFill/>
            </a:ln>
          </c:spPr>
          <c:invertIfNegative val="0"/>
          <c:cat>
            <c:strRef>
              <c:f>Auswertung!$P$19:$S$19</c:f>
              <c:strCache>
                <c:ptCount val="4"/>
                <c:pt idx="0">
                  <c:v>männlich</c:v>
                </c:pt>
                <c:pt idx="1">
                  <c:v>weiblich</c:v>
                </c:pt>
                <c:pt idx="2">
                  <c:v>divers</c:v>
                </c:pt>
                <c:pt idx="3">
                  <c:v>k.A.</c:v>
                </c:pt>
              </c:strCache>
            </c:strRef>
          </c:cat>
          <c:val>
            <c:numRef>
              <c:f>Auswertung!$P$22:$S$22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2E6E-4D88-8AAF-7326E28A4422}"/>
            </c:ext>
          </c:extLst>
        </c:ser>
        <c:ser>
          <c:idx val="3"/>
          <c:order val="3"/>
          <c:tx>
            <c:strRef>
              <c:f>Auswertung!$O$23</c:f>
              <c:strCache>
                <c:ptCount val="1"/>
                <c:pt idx="0">
                  <c:v>25 - 44 Jahre</c:v>
                </c:pt>
              </c:strCache>
            </c:strRef>
          </c:tx>
          <c:spPr>
            <a:solidFill>
              <a:srgbClr val="FFC000"/>
            </a:solidFill>
            <a:ln w="25400">
              <a:noFill/>
            </a:ln>
          </c:spPr>
          <c:invertIfNegative val="0"/>
          <c:cat>
            <c:strRef>
              <c:f>Auswertung!$P$19:$S$19</c:f>
              <c:strCache>
                <c:ptCount val="4"/>
                <c:pt idx="0">
                  <c:v>männlich</c:v>
                </c:pt>
                <c:pt idx="1">
                  <c:v>weiblich</c:v>
                </c:pt>
                <c:pt idx="2">
                  <c:v>divers</c:v>
                </c:pt>
                <c:pt idx="3">
                  <c:v>k.A.</c:v>
                </c:pt>
              </c:strCache>
            </c:strRef>
          </c:cat>
          <c:val>
            <c:numRef>
              <c:f>Auswertung!$P$23:$S$23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2E6E-4D88-8AAF-7326E28A4422}"/>
            </c:ext>
          </c:extLst>
        </c:ser>
        <c:ser>
          <c:idx val="4"/>
          <c:order val="4"/>
          <c:tx>
            <c:strRef>
              <c:f>Auswertung!$O$24</c:f>
              <c:strCache>
                <c:ptCount val="1"/>
                <c:pt idx="0">
                  <c:v>45 - 64 Jahre</c:v>
                </c:pt>
              </c:strCache>
            </c:strRef>
          </c:tx>
          <c:spPr>
            <a:solidFill>
              <a:srgbClr val="4472C4"/>
            </a:solidFill>
            <a:ln w="25400">
              <a:noFill/>
            </a:ln>
          </c:spPr>
          <c:invertIfNegative val="0"/>
          <c:cat>
            <c:strRef>
              <c:f>Auswertung!$P$19:$S$19</c:f>
              <c:strCache>
                <c:ptCount val="4"/>
                <c:pt idx="0">
                  <c:v>männlich</c:v>
                </c:pt>
                <c:pt idx="1">
                  <c:v>weiblich</c:v>
                </c:pt>
                <c:pt idx="2">
                  <c:v>divers</c:v>
                </c:pt>
                <c:pt idx="3">
                  <c:v>k.A.</c:v>
                </c:pt>
              </c:strCache>
            </c:strRef>
          </c:cat>
          <c:val>
            <c:numRef>
              <c:f>Auswertung!$P$24:$S$24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2E6E-4D88-8AAF-7326E28A4422}"/>
            </c:ext>
          </c:extLst>
        </c:ser>
        <c:ser>
          <c:idx val="5"/>
          <c:order val="5"/>
          <c:tx>
            <c:strRef>
              <c:f>Auswertung!$O$25</c:f>
              <c:strCache>
                <c:ptCount val="1"/>
                <c:pt idx="0">
                  <c:v>über 65 Jahre</c:v>
                </c:pt>
              </c:strCache>
            </c:strRef>
          </c:tx>
          <c:spPr>
            <a:solidFill>
              <a:srgbClr val="70AD47"/>
            </a:solidFill>
            <a:ln w="25400">
              <a:noFill/>
            </a:ln>
          </c:spPr>
          <c:invertIfNegative val="0"/>
          <c:cat>
            <c:strRef>
              <c:f>Auswertung!$P$19:$S$19</c:f>
              <c:strCache>
                <c:ptCount val="4"/>
                <c:pt idx="0">
                  <c:v>männlich</c:v>
                </c:pt>
                <c:pt idx="1">
                  <c:v>weiblich</c:v>
                </c:pt>
                <c:pt idx="2">
                  <c:v>divers</c:v>
                </c:pt>
                <c:pt idx="3">
                  <c:v>k.A.</c:v>
                </c:pt>
              </c:strCache>
            </c:strRef>
          </c:cat>
          <c:val>
            <c:numRef>
              <c:f>Auswertung!$P$25:$S$25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5-2E6E-4D88-8AAF-7326E28A4422}"/>
            </c:ext>
          </c:extLst>
        </c:ser>
        <c:dLbls>
          <c:showLegendKey val="0"/>
          <c:showVal val="0"/>
          <c:showCatName val="0"/>
          <c:showSerName val="0"/>
          <c:showPercent val="0"/>
          <c:showBubbleSize val="0"/>
        </c:dLbls>
        <c:gapWidth val="219"/>
        <c:overlap val="-27"/>
        <c:axId val="383863864"/>
        <c:axId val="1"/>
      </c:barChart>
      <c:catAx>
        <c:axId val="383863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863864"/>
        <c:crosses val="autoZero"/>
        <c:crossBetween val="between"/>
      </c:valAx>
      <c:spPr>
        <a:noFill/>
        <a:ln w="25400">
          <a:noFill/>
        </a:ln>
      </c:spPr>
    </c:plotArea>
    <c:legend>
      <c:legendPos val="r"/>
      <c:layout>
        <c:manualLayout>
          <c:xMode val="edge"/>
          <c:yMode val="edge"/>
          <c:x val="0.23750048319597003"/>
          <c:y val="0.84536366168539812"/>
          <c:w val="0.49791767968277928"/>
          <c:h val="0.1443303812633606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Altersverteilung aller Teilnahmen in allen Geschlechtskategorien</a:t>
            </a:r>
          </a:p>
        </c:rich>
      </c:tx>
      <c:overlay val="0"/>
      <c:spPr>
        <a:noFill/>
        <a:ln w="25400">
          <a:noFill/>
        </a:ln>
      </c:spPr>
    </c:title>
    <c:autoTitleDeleted val="0"/>
    <c:plotArea>
      <c:layout/>
      <c:barChart>
        <c:barDir val="col"/>
        <c:grouping val="clustered"/>
        <c:varyColors val="0"/>
        <c:ser>
          <c:idx val="0"/>
          <c:order val="0"/>
          <c:tx>
            <c:strRef>
              <c:f>Auswertung!$O$32</c:f>
              <c:strCache>
                <c:ptCount val="1"/>
                <c:pt idx="0">
                  <c:v>0 - 10 Jahre</c:v>
                </c:pt>
              </c:strCache>
            </c:strRef>
          </c:tx>
          <c:spPr>
            <a:solidFill>
              <a:srgbClr val="5B9BD5"/>
            </a:solidFill>
            <a:ln w="25400">
              <a:noFill/>
            </a:ln>
          </c:spPr>
          <c:invertIfNegative val="0"/>
          <c:cat>
            <c:strRef>
              <c:f>Auswertung!$P$31:$S$31</c:f>
              <c:strCache>
                <c:ptCount val="4"/>
                <c:pt idx="0">
                  <c:v>männlich</c:v>
                </c:pt>
                <c:pt idx="1">
                  <c:v>weiblich</c:v>
                </c:pt>
                <c:pt idx="2">
                  <c:v>divers</c:v>
                </c:pt>
                <c:pt idx="3">
                  <c:v>k.A.</c:v>
                </c:pt>
              </c:strCache>
            </c:strRef>
          </c:cat>
          <c:val>
            <c:numRef>
              <c:f>Auswertung!$P$32:$S$32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D08-4370-B662-6798FB8D090D}"/>
            </c:ext>
          </c:extLst>
        </c:ser>
        <c:ser>
          <c:idx val="1"/>
          <c:order val="1"/>
          <c:tx>
            <c:strRef>
              <c:f>Auswertung!$O$33</c:f>
              <c:strCache>
                <c:ptCount val="1"/>
                <c:pt idx="0">
                  <c:v>11 - 14 Jahre</c:v>
                </c:pt>
              </c:strCache>
            </c:strRef>
          </c:tx>
          <c:spPr>
            <a:solidFill>
              <a:srgbClr val="ED7D31"/>
            </a:solidFill>
            <a:ln w="25400">
              <a:noFill/>
            </a:ln>
          </c:spPr>
          <c:invertIfNegative val="0"/>
          <c:cat>
            <c:strRef>
              <c:f>Auswertung!$P$31:$S$31</c:f>
              <c:strCache>
                <c:ptCount val="4"/>
                <c:pt idx="0">
                  <c:v>männlich</c:v>
                </c:pt>
                <c:pt idx="1">
                  <c:v>weiblich</c:v>
                </c:pt>
                <c:pt idx="2">
                  <c:v>divers</c:v>
                </c:pt>
                <c:pt idx="3">
                  <c:v>k.A.</c:v>
                </c:pt>
              </c:strCache>
            </c:strRef>
          </c:cat>
          <c:val>
            <c:numRef>
              <c:f>Auswertung!$P$33:$S$33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D08-4370-B662-6798FB8D090D}"/>
            </c:ext>
          </c:extLst>
        </c:ser>
        <c:ser>
          <c:idx val="2"/>
          <c:order val="2"/>
          <c:tx>
            <c:strRef>
              <c:f>Auswertung!$O$34</c:f>
              <c:strCache>
                <c:ptCount val="1"/>
                <c:pt idx="0">
                  <c:v>15 - 24 Jahre</c:v>
                </c:pt>
              </c:strCache>
            </c:strRef>
          </c:tx>
          <c:spPr>
            <a:solidFill>
              <a:srgbClr val="A5A5A5"/>
            </a:solidFill>
            <a:ln w="25400">
              <a:noFill/>
            </a:ln>
          </c:spPr>
          <c:invertIfNegative val="0"/>
          <c:cat>
            <c:strRef>
              <c:f>Auswertung!$P$31:$S$31</c:f>
              <c:strCache>
                <c:ptCount val="4"/>
                <c:pt idx="0">
                  <c:v>männlich</c:v>
                </c:pt>
                <c:pt idx="1">
                  <c:v>weiblich</c:v>
                </c:pt>
                <c:pt idx="2">
                  <c:v>divers</c:v>
                </c:pt>
                <c:pt idx="3">
                  <c:v>k.A.</c:v>
                </c:pt>
              </c:strCache>
            </c:strRef>
          </c:cat>
          <c:val>
            <c:numRef>
              <c:f>Auswertung!$P$34:$S$34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3D08-4370-B662-6798FB8D090D}"/>
            </c:ext>
          </c:extLst>
        </c:ser>
        <c:ser>
          <c:idx val="3"/>
          <c:order val="3"/>
          <c:tx>
            <c:strRef>
              <c:f>Auswertung!$O$35</c:f>
              <c:strCache>
                <c:ptCount val="1"/>
                <c:pt idx="0">
                  <c:v>25 - 44 Jahre</c:v>
                </c:pt>
              </c:strCache>
            </c:strRef>
          </c:tx>
          <c:spPr>
            <a:solidFill>
              <a:srgbClr val="FFC000"/>
            </a:solidFill>
            <a:ln w="25400">
              <a:noFill/>
            </a:ln>
          </c:spPr>
          <c:invertIfNegative val="0"/>
          <c:cat>
            <c:strRef>
              <c:f>Auswertung!$P$31:$S$31</c:f>
              <c:strCache>
                <c:ptCount val="4"/>
                <c:pt idx="0">
                  <c:v>männlich</c:v>
                </c:pt>
                <c:pt idx="1">
                  <c:v>weiblich</c:v>
                </c:pt>
                <c:pt idx="2">
                  <c:v>divers</c:v>
                </c:pt>
                <c:pt idx="3">
                  <c:v>k.A.</c:v>
                </c:pt>
              </c:strCache>
            </c:strRef>
          </c:cat>
          <c:val>
            <c:numRef>
              <c:f>Auswertung!$P$35:$S$35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3D08-4370-B662-6798FB8D090D}"/>
            </c:ext>
          </c:extLst>
        </c:ser>
        <c:ser>
          <c:idx val="4"/>
          <c:order val="4"/>
          <c:tx>
            <c:strRef>
              <c:f>Auswertung!$O$36</c:f>
              <c:strCache>
                <c:ptCount val="1"/>
                <c:pt idx="0">
                  <c:v>45 - 64 Jahre</c:v>
                </c:pt>
              </c:strCache>
            </c:strRef>
          </c:tx>
          <c:spPr>
            <a:solidFill>
              <a:srgbClr val="4472C4"/>
            </a:solidFill>
            <a:ln w="25400">
              <a:noFill/>
            </a:ln>
          </c:spPr>
          <c:invertIfNegative val="0"/>
          <c:cat>
            <c:strRef>
              <c:f>Auswertung!$P$31:$S$31</c:f>
              <c:strCache>
                <c:ptCount val="4"/>
                <c:pt idx="0">
                  <c:v>männlich</c:v>
                </c:pt>
                <c:pt idx="1">
                  <c:v>weiblich</c:v>
                </c:pt>
                <c:pt idx="2">
                  <c:v>divers</c:v>
                </c:pt>
                <c:pt idx="3">
                  <c:v>k.A.</c:v>
                </c:pt>
              </c:strCache>
            </c:strRef>
          </c:cat>
          <c:val>
            <c:numRef>
              <c:f>Auswertung!$P$36:$S$36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3D08-4370-B662-6798FB8D090D}"/>
            </c:ext>
          </c:extLst>
        </c:ser>
        <c:ser>
          <c:idx val="5"/>
          <c:order val="5"/>
          <c:tx>
            <c:strRef>
              <c:f>Auswertung!$O$37</c:f>
              <c:strCache>
                <c:ptCount val="1"/>
                <c:pt idx="0">
                  <c:v>über 65 Jahre</c:v>
                </c:pt>
              </c:strCache>
            </c:strRef>
          </c:tx>
          <c:spPr>
            <a:solidFill>
              <a:srgbClr val="70AD47"/>
            </a:solidFill>
            <a:ln w="25400">
              <a:noFill/>
            </a:ln>
          </c:spPr>
          <c:invertIfNegative val="0"/>
          <c:cat>
            <c:strRef>
              <c:f>Auswertung!$P$31:$S$31</c:f>
              <c:strCache>
                <c:ptCount val="4"/>
                <c:pt idx="0">
                  <c:v>männlich</c:v>
                </c:pt>
                <c:pt idx="1">
                  <c:v>weiblich</c:v>
                </c:pt>
                <c:pt idx="2">
                  <c:v>divers</c:v>
                </c:pt>
                <c:pt idx="3">
                  <c:v>k.A.</c:v>
                </c:pt>
              </c:strCache>
            </c:strRef>
          </c:cat>
          <c:val>
            <c:numRef>
              <c:f>Auswertung!$P$37:$S$37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5-3D08-4370-B662-6798FB8D090D}"/>
            </c:ext>
          </c:extLst>
        </c:ser>
        <c:dLbls>
          <c:showLegendKey val="0"/>
          <c:showVal val="0"/>
          <c:showCatName val="0"/>
          <c:showSerName val="0"/>
          <c:showPercent val="0"/>
          <c:showBubbleSize val="0"/>
        </c:dLbls>
        <c:gapWidth val="219"/>
        <c:overlap val="-27"/>
        <c:axId val="383867472"/>
        <c:axId val="1"/>
      </c:barChart>
      <c:catAx>
        <c:axId val="38386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867472"/>
        <c:crosses val="autoZero"/>
        <c:crossBetween val="between"/>
      </c:valAx>
      <c:spPr>
        <a:noFill/>
        <a:ln w="25400">
          <a:noFill/>
        </a:ln>
      </c:spPr>
    </c:plotArea>
    <c:legend>
      <c:legendPos val="r"/>
      <c:layout>
        <c:manualLayout>
          <c:xMode val="edge"/>
          <c:yMode val="edge"/>
          <c:x val="0.23750048319597003"/>
          <c:y val="0.84536366168539812"/>
          <c:w val="0.49791767968277928"/>
          <c:h val="0.1443303812633606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Vergleich aller Teilnehmer*innen mit dem Vorjahr</a:t>
            </a:r>
          </a:p>
        </c:rich>
      </c:tx>
      <c:overlay val="0"/>
      <c:spPr>
        <a:noFill/>
        <a:ln w="25400">
          <a:noFill/>
        </a:ln>
      </c:spPr>
    </c:title>
    <c:autoTitleDeleted val="0"/>
    <c:plotArea>
      <c:layout/>
      <c:barChart>
        <c:barDir val="col"/>
        <c:grouping val="clustered"/>
        <c:varyColors val="0"/>
        <c:ser>
          <c:idx val="0"/>
          <c:order val="0"/>
          <c:spPr>
            <a:solidFill>
              <a:srgbClr val="5B9BD5"/>
            </a:solidFill>
            <a:ln w="25400">
              <a:noFill/>
            </a:ln>
          </c:spPr>
          <c:invertIfNegative val="0"/>
          <c:cat>
            <c:strRef>
              <c:f>Auswertung!$S$26:$S$27</c:f>
              <c:strCache>
                <c:ptCount val="2"/>
                <c:pt idx="0">
                  <c:v>Förderjahr 2025</c:v>
                </c:pt>
                <c:pt idx="1">
                  <c:v>Förderjahr 2024</c:v>
                </c:pt>
              </c:strCache>
            </c:strRef>
          </c:cat>
          <c:val>
            <c:numRef>
              <c:f>Auswertung!$T$26:$T$27</c:f>
              <c:numCache>
                <c:formatCode>General</c:formatCode>
                <c:ptCount val="2"/>
                <c:pt idx="0">
                  <c:v>0</c:v>
                </c:pt>
                <c:pt idx="1">
                  <c:v>0</c:v>
                </c:pt>
              </c:numCache>
            </c:numRef>
          </c:val>
          <c:extLst>
            <c:ext xmlns:c16="http://schemas.microsoft.com/office/drawing/2014/chart" uri="{C3380CC4-5D6E-409C-BE32-E72D297353CC}">
              <c16:uniqueId val="{00000000-F542-48AF-9866-4B4D78DA98B6}"/>
            </c:ext>
          </c:extLst>
        </c:ser>
        <c:dLbls>
          <c:showLegendKey val="0"/>
          <c:showVal val="0"/>
          <c:showCatName val="0"/>
          <c:showSerName val="0"/>
          <c:showPercent val="0"/>
          <c:showBubbleSize val="0"/>
        </c:dLbls>
        <c:gapWidth val="219"/>
        <c:overlap val="-27"/>
        <c:axId val="383869440"/>
        <c:axId val="1"/>
      </c:barChart>
      <c:catAx>
        <c:axId val="38386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386944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133350</xdr:rowOff>
    </xdr:from>
    <xdr:to>
      <xdr:col>6</xdr:col>
      <xdr:colOff>314325</xdr:colOff>
      <xdr:row>14</xdr:row>
      <xdr:rowOff>228600</xdr:rowOff>
    </xdr:to>
    <xdr:graphicFrame macro="">
      <xdr:nvGraphicFramePr>
        <xdr:cNvPr id="2139" name="Diagramm 1">
          <a:extLst>
            <a:ext uri="{FF2B5EF4-FFF2-40B4-BE49-F238E27FC236}">
              <a16:creationId xmlns:a16="http://schemas.microsoft.com/office/drawing/2014/main" id="{00000000-0008-0000-0100-00005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419100</xdr:colOff>
      <xdr:row>0</xdr:row>
      <xdr:rowOff>85725</xdr:rowOff>
    </xdr:from>
    <xdr:to>
      <xdr:col>12</xdr:col>
      <xdr:colOff>419100</xdr:colOff>
      <xdr:row>14</xdr:row>
      <xdr:rowOff>190500</xdr:rowOff>
    </xdr:to>
    <xdr:graphicFrame macro="">
      <xdr:nvGraphicFramePr>
        <xdr:cNvPr id="2140" name="Diagramm 2">
          <a:extLst>
            <a:ext uri="{FF2B5EF4-FFF2-40B4-BE49-F238E27FC236}">
              <a16:creationId xmlns:a16="http://schemas.microsoft.com/office/drawing/2014/main" id="{00000000-0008-0000-0100-00005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352425</xdr:colOff>
      <xdr:row>15</xdr:row>
      <xdr:rowOff>238125</xdr:rowOff>
    </xdr:from>
    <xdr:to>
      <xdr:col>6</xdr:col>
      <xdr:colOff>352425</xdr:colOff>
      <xdr:row>30</xdr:row>
      <xdr:rowOff>85725</xdr:rowOff>
    </xdr:to>
    <xdr:graphicFrame macro="">
      <xdr:nvGraphicFramePr>
        <xdr:cNvPr id="2141" name="Diagramm 5">
          <a:extLst>
            <a:ext uri="{FF2B5EF4-FFF2-40B4-BE49-F238E27FC236}">
              <a16:creationId xmlns:a16="http://schemas.microsoft.com/office/drawing/2014/main" id="{00000000-0008-0000-0100-00005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590550</xdr:colOff>
      <xdr:row>16</xdr:row>
      <xdr:rowOff>38100</xdr:rowOff>
    </xdr:from>
    <xdr:to>
      <xdr:col>12</xdr:col>
      <xdr:colOff>590550</xdr:colOff>
      <xdr:row>30</xdr:row>
      <xdr:rowOff>142875</xdr:rowOff>
    </xdr:to>
    <xdr:graphicFrame macro="">
      <xdr:nvGraphicFramePr>
        <xdr:cNvPr id="2142" name="Diagramm 6">
          <a:extLst>
            <a:ext uri="{FF2B5EF4-FFF2-40B4-BE49-F238E27FC236}">
              <a16:creationId xmlns:a16="http://schemas.microsoft.com/office/drawing/2014/main" id="{00000000-0008-0000-0100-00005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381000</xdr:colOff>
      <xdr:row>46</xdr:row>
      <xdr:rowOff>38100</xdr:rowOff>
    </xdr:from>
    <xdr:to>
      <xdr:col>6</xdr:col>
      <xdr:colOff>295275</xdr:colOff>
      <xdr:row>62</xdr:row>
      <xdr:rowOff>57150</xdr:rowOff>
    </xdr:to>
    <xdr:graphicFrame macro="">
      <xdr:nvGraphicFramePr>
        <xdr:cNvPr id="2143" name="Diagramm 7">
          <a:extLst>
            <a:ext uri="{FF2B5EF4-FFF2-40B4-BE49-F238E27FC236}">
              <a16:creationId xmlns:a16="http://schemas.microsoft.com/office/drawing/2014/main" id="{00000000-0008-0000-0100-00005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666750</xdr:colOff>
      <xdr:row>46</xdr:row>
      <xdr:rowOff>76200</xdr:rowOff>
    </xdr:from>
    <xdr:to>
      <xdr:col>12</xdr:col>
      <xdr:colOff>666750</xdr:colOff>
      <xdr:row>62</xdr:row>
      <xdr:rowOff>104775</xdr:rowOff>
    </xdr:to>
    <xdr:graphicFrame macro="">
      <xdr:nvGraphicFramePr>
        <xdr:cNvPr id="2144" name="Diagramm 8">
          <a:extLst>
            <a:ext uri="{FF2B5EF4-FFF2-40B4-BE49-F238E27FC236}">
              <a16:creationId xmlns:a16="http://schemas.microsoft.com/office/drawing/2014/main" id="{00000000-0008-0000-0100-00006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333375</xdr:colOff>
      <xdr:row>31</xdr:row>
      <xdr:rowOff>19050</xdr:rowOff>
    </xdr:from>
    <xdr:to>
      <xdr:col>6</xdr:col>
      <xdr:colOff>333375</xdr:colOff>
      <xdr:row>45</xdr:row>
      <xdr:rowOff>123825</xdr:rowOff>
    </xdr:to>
    <xdr:graphicFrame macro="">
      <xdr:nvGraphicFramePr>
        <xdr:cNvPr id="2145" name="Diagramm 9">
          <a:extLst>
            <a:ext uri="{FF2B5EF4-FFF2-40B4-BE49-F238E27FC236}">
              <a16:creationId xmlns:a16="http://schemas.microsoft.com/office/drawing/2014/main" id="{00000000-0008-0000-0100-00006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666750</xdr:colOff>
      <xdr:row>31</xdr:row>
      <xdr:rowOff>19050</xdr:rowOff>
    </xdr:from>
    <xdr:to>
      <xdr:col>12</xdr:col>
      <xdr:colOff>666750</xdr:colOff>
      <xdr:row>45</xdr:row>
      <xdr:rowOff>123825</xdr:rowOff>
    </xdr:to>
    <xdr:graphicFrame macro="">
      <xdr:nvGraphicFramePr>
        <xdr:cNvPr id="2146" name="Diagramm 10">
          <a:extLst>
            <a:ext uri="{FF2B5EF4-FFF2-40B4-BE49-F238E27FC236}">
              <a16:creationId xmlns:a16="http://schemas.microsoft.com/office/drawing/2014/main" id="{00000000-0008-0000-0100-00006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371475</xdr:colOff>
      <xdr:row>62</xdr:row>
      <xdr:rowOff>247650</xdr:rowOff>
    </xdr:from>
    <xdr:to>
      <xdr:col>6</xdr:col>
      <xdr:colOff>371475</xdr:colOff>
      <xdr:row>77</xdr:row>
      <xdr:rowOff>95250</xdr:rowOff>
    </xdr:to>
    <xdr:graphicFrame macro="">
      <xdr:nvGraphicFramePr>
        <xdr:cNvPr id="2147" name="Diagramm 13">
          <a:extLst>
            <a:ext uri="{FF2B5EF4-FFF2-40B4-BE49-F238E27FC236}">
              <a16:creationId xmlns:a16="http://schemas.microsoft.com/office/drawing/2014/main" id="{00000000-0008-0000-0100-00006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676275</xdr:colOff>
      <xdr:row>63</xdr:row>
      <xdr:rowOff>19050</xdr:rowOff>
    </xdr:from>
    <xdr:to>
      <xdr:col>12</xdr:col>
      <xdr:colOff>676275</xdr:colOff>
      <xdr:row>77</xdr:row>
      <xdr:rowOff>123825</xdr:rowOff>
    </xdr:to>
    <xdr:graphicFrame macro="">
      <xdr:nvGraphicFramePr>
        <xdr:cNvPr id="2148" name="Diagramm 14">
          <a:extLst>
            <a:ext uri="{FF2B5EF4-FFF2-40B4-BE49-F238E27FC236}">
              <a16:creationId xmlns:a16="http://schemas.microsoft.com/office/drawing/2014/main" id="{00000000-0008-0000-0100-00006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M111"/>
  <sheetViews>
    <sheetView tabSelected="1" zoomScale="70" zoomScaleNormal="70" workbookViewId="0">
      <selection activeCell="F5" sqref="F5"/>
    </sheetView>
  </sheetViews>
  <sheetFormatPr baseColWidth="10" defaultColWidth="11.44140625" defaultRowHeight="13.8" x14ac:dyDescent="0.25"/>
  <cols>
    <col min="1" max="1" width="3.44140625" style="2" bestFit="1" customWidth="1"/>
    <col min="2" max="2" width="69.77734375" style="2" customWidth="1"/>
    <col min="3" max="3" width="9" style="2" customWidth="1"/>
    <col min="4" max="6" width="8.44140625" style="2" customWidth="1"/>
    <col min="7" max="7" width="9.44140625" style="2" customWidth="1"/>
    <col min="8" max="10" width="8.44140625" style="2" customWidth="1"/>
    <col min="11" max="11" width="9.77734375" style="2" customWidth="1"/>
    <col min="12" max="14" width="8.44140625" style="2" customWidth="1"/>
    <col min="15" max="15" width="9.44140625" style="2" customWidth="1"/>
    <col min="16" max="18" width="8.44140625" style="2" customWidth="1"/>
    <col min="19" max="19" width="9.77734375" style="2" customWidth="1"/>
    <col min="20" max="22" width="8.44140625" style="2" customWidth="1"/>
    <col min="23" max="23" width="10" style="2" customWidth="1"/>
    <col min="24" max="26" width="8.44140625" style="2" customWidth="1"/>
    <col min="27" max="27" width="9.77734375" style="2" bestFit="1" customWidth="1"/>
    <col min="28" max="30" width="9.77734375" style="2" customWidth="1"/>
    <col min="31" max="31" width="18.77734375" style="2" customWidth="1"/>
    <col min="32" max="32" width="22.5546875" style="2" bestFit="1" customWidth="1"/>
    <col min="33" max="33" width="18.77734375" style="2" customWidth="1"/>
    <col min="34" max="34" width="38.77734375" style="2" customWidth="1"/>
    <col min="35" max="35" width="49.5546875" style="2" customWidth="1"/>
    <col min="36" max="16384" width="11.44140625" style="2"/>
  </cols>
  <sheetData>
    <row r="1" spans="2:34" x14ac:dyDescent="0.25">
      <c r="B1" s="1" t="s">
        <v>0</v>
      </c>
      <c r="C1" s="87"/>
      <c r="D1" s="88"/>
      <c r="E1" s="88"/>
      <c r="F1" s="89"/>
      <c r="G1" s="57"/>
      <c r="H1" s="57"/>
      <c r="I1" s="57"/>
      <c r="J1" s="57"/>
      <c r="AH1" s="3" t="str">
        <f>"Gesamt Teilnehmer*innen je Geschlecht im Förderjahr "&amp;C2</f>
        <v>Gesamt Teilnehmer*innen je Geschlecht im Förderjahr 2025</v>
      </c>
    </row>
    <row r="2" spans="2:34" x14ac:dyDescent="0.25">
      <c r="B2" s="1" t="s">
        <v>1</v>
      </c>
      <c r="C2" s="87">
        <v>2025</v>
      </c>
      <c r="D2" s="88"/>
      <c r="E2" s="88"/>
      <c r="F2" s="89"/>
      <c r="G2" s="57"/>
      <c r="H2" s="57"/>
      <c r="I2" s="57"/>
      <c r="J2" s="57"/>
      <c r="AH2" s="3" t="s">
        <v>2</v>
      </c>
    </row>
    <row r="3" spans="2:34" x14ac:dyDescent="0.25">
      <c r="B3" s="16"/>
      <c r="C3" s="16"/>
      <c r="D3" s="16"/>
      <c r="E3" s="16"/>
      <c r="F3" s="16"/>
      <c r="G3" s="57"/>
      <c r="H3" s="57"/>
      <c r="I3" s="57"/>
      <c r="J3" s="57"/>
      <c r="AH3" s="3"/>
    </row>
    <row r="4" spans="2:34" ht="15" x14ac:dyDescent="0.25">
      <c r="B4" s="17" t="s">
        <v>14</v>
      </c>
      <c r="C4" s="59"/>
      <c r="D4" s="59"/>
      <c r="E4" s="58"/>
      <c r="F4" s="58"/>
      <c r="G4" s="57"/>
      <c r="H4" s="57"/>
      <c r="I4" s="57"/>
      <c r="J4" s="57"/>
      <c r="AH4" s="3"/>
    </row>
    <row r="5" spans="2:34" x14ac:dyDescent="0.25">
      <c r="B5" s="19" t="str">
        <f>"Anzahl der Mitglieder im Vorstand/in der Geschäftsführung "&amp;C2</f>
        <v>Anzahl der Mitglieder im Vorstand/in der Geschäftsführung 2025</v>
      </c>
      <c r="C5" s="68"/>
      <c r="G5" s="57"/>
      <c r="H5" s="57"/>
      <c r="I5" s="57"/>
      <c r="J5" s="57"/>
      <c r="AH5" s="3"/>
    </row>
    <row r="6" spans="2:34" x14ac:dyDescent="0.25">
      <c r="B6" s="19" t="s">
        <v>15</v>
      </c>
      <c r="C6" s="69"/>
      <c r="AH6" s="3"/>
    </row>
    <row r="7" spans="2:34" x14ac:dyDescent="0.25">
      <c r="B7" s="19" t="s">
        <v>16</v>
      </c>
      <c r="C7" s="69"/>
      <c r="AH7" s="3"/>
    </row>
    <row r="8" spans="2:34" x14ac:dyDescent="0.25">
      <c r="B8" s="19" t="s">
        <v>17</v>
      </c>
      <c r="C8" s="69"/>
      <c r="AH8" s="3"/>
    </row>
    <row r="9" spans="2:34" x14ac:dyDescent="0.25">
      <c r="B9" s="19" t="s">
        <v>18</v>
      </c>
      <c r="C9" s="69"/>
      <c r="AH9" s="3"/>
    </row>
    <row r="10" spans="2:34" ht="27.6" x14ac:dyDescent="0.25">
      <c r="B10" s="42" t="str">
        <f>"Anzahl der Mitarbeiter*innen mit einem Dienstvertrag (befristet, unbefristet, freier DV ) gesamt "&amp;C2</f>
        <v>Anzahl der Mitarbeiter*innen mit einem Dienstvertrag (befristet, unbefristet, freier DV ) gesamt 2025</v>
      </c>
      <c r="C10" s="69"/>
      <c r="AH10" s="3"/>
    </row>
    <row r="11" spans="2:34" x14ac:dyDescent="0.25">
      <c r="B11" s="16"/>
      <c r="C11" s="16"/>
      <c r="AH11" s="3"/>
    </row>
    <row r="12" spans="2:34" ht="15" x14ac:dyDescent="0.25">
      <c r="B12" s="17" t="s">
        <v>13</v>
      </c>
      <c r="C12" s="16"/>
      <c r="AH12" s="3"/>
    </row>
    <row r="13" spans="2:34" x14ac:dyDescent="0.25">
      <c r="B13" s="18" t="str">
        <f>"Anzahl der Standorte "&amp;C2</f>
        <v>Anzahl der Standorte 2025</v>
      </c>
      <c r="C13" s="70"/>
      <c r="K13" s="23"/>
      <c r="L13" s="23"/>
      <c r="M13" s="23"/>
      <c r="N13" s="23"/>
      <c r="O13" s="23"/>
      <c r="P13" s="23"/>
      <c r="Q13" s="23"/>
      <c r="R13" s="23"/>
      <c r="S13" s="23"/>
      <c r="T13" s="23"/>
      <c r="U13" s="23"/>
      <c r="V13" s="23"/>
      <c r="W13" s="23"/>
      <c r="X13" s="23"/>
      <c r="Y13" s="23"/>
      <c r="Z13" s="23"/>
      <c r="AA13" s="23"/>
      <c r="AB13" s="23"/>
      <c r="AC13" s="23"/>
      <c r="AD13" s="23"/>
      <c r="AE13" s="23"/>
      <c r="AF13" s="23"/>
      <c r="AG13" s="23"/>
      <c r="AH13" s="3"/>
    </row>
    <row r="14" spans="2:34" x14ac:dyDescent="0.25">
      <c r="B14" s="18" t="str">
        <f>"Anzahl der Kurse/Veranstaltungen/Vorträge/Workshops "&amp;C2</f>
        <v>Anzahl der Kurse/Veranstaltungen/Vorträge/Workshops 2025</v>
      </c>
      <c r="C14" s="70"/>
      <c r="D14" s="16"/>
      <c r="E14" s="22"/>
      <c r="F14" s="22"/>
      <c r="G14" s="22"/>
      <c r="H14" s="22"/>
      <c r="I14" s="22"/>
      <c r="J14" s="22"/>
      <c r="K14" s="23"/>
      <c r="L14" s="23"/>
      <c r="M14" s="23"/>
      <c r="N14" s="23"/>
      <c r="O14" s="23"/>
      <c r="P14" s="23"/>
      <c r="Q14" s="23"/>
      <c r="R14" s="23"/>
      <c r="S14" s="23"/>
      <c r="T14" s="23"/>
      <c r="U14" s="23"/>
      <c r="V14" s="23"/>
      <c r="W14" s="23"/>
      <c r="X14" s="23"/>
      <c r="Y14" s="23"/>
      <c r="Z14" s="23"/>
      <c r="AA14" s="23"/>
      <c r="AB14" s="23"/>
      <c r="AC14" s="23"/>
      <c r="AD14" s="23"/>
      <c r="AE14" s="23"/>
      <c r="AF14" s="23"/>
      <c r="AG14" s="23"/>
      <c r="AH14" s="3"/>
    </row>
    <row r="15" spans="2:34" x14ac:dyDescent="0.25">
      <c r="B15" s="43" t="s">
        <v>25</v>
      </c>
      <c r="C15" s="70"/>
      <c r="D15" s="16"/>
      <c r="E15" s="22"/>
      <c r="F15" s="22"/>
      <c r="G15" s="22"/>
      <c r="H15" s="22"/>
      <c r="I15" s="22"/>
      <c r="J15" s="22"/>
      <c r="K15" s="23"/>
      <c r="L15" s="23"/>
      <c r="M15" s="23"/>
      <c r="N15" s="23"/>
      <c r="O15" s="23"/>
      <c r="P15" s="23"/>
      <c r="Q15" s="23"/>
      <c r="R15" s="23"/>
      <c r="S15" s="23"/>
      <c r="T15" s="23"/>
      <c r="U15" s="23"/>
      <c r="V15" s="23"/>
      <c r="W15" s="23"/>
      <c r="X15" s="23"/>
      <c r="Y15" s="23"/>
      <c r="Z15" s="23"/>
      <c r="AA15" s="23"/>
      <c r="AB15" s="23"/>
      <c r="AC15" s="23"/>
      <c r="AD15" s="23"/>
      <c r="AE15" s="23"/>
      <c r="AF15" s="23"/>
      <c r="AG15" s="23"/>
      <c r="AH15" s="3"/>
    </row>
    <row r="16" spans="2:34" ht="27.6" x14ac:dyDescent="0.25">
      <c r="B16" s="43" t="str">
        <f>"Anzahl der Medienwerke (print oder digital, unabhängig von den Auflagen) "&amp;C2</f>
        <v>Anzahl der Medienwerke (print oder digital, unabhängig von den Auflagen) 2025</v>
      </c>
      <c r="C16" s="70"/>
      <c r="D16" s="16"/>
      <c r="E16" s="22"/>
      <c r="F16" s="22"/>
      <c r="G16" s="22"/>
      <c r="H16" s="22"/>
      <c r="I16" s="22"/>
      <c r="J16" s="22"/>
      <c r="K16" s="23"/>
      <c r="T16" s="23"/>
      <c r="U16" s="23"/>
      <c r="V16" s="23"/>
      <c r="W16" s="23"/>
      <c r="X16" s="23"/>
      <c r="Y16" s="23"/>
      <c r="Z16" s="23"/>
      <c r="AA16" s="23"/>
      <c r="AB16" s="23"/>
      <c r="AC16" s="23"/>
      <c r="AD16" s="23"/>
      <c r="AE16" s="23"/>
      <c r="AF16" s="23"/>
      <c r="AG16" s="23"/>
      <c r="AH16" s="3"/>
    </row>
    <row r="17" spans="1:35" ht="14.4" thickBot="1" x14ac:dyDescent="0.3">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row>
    <row r="18" spans="1:35" ht="36.75" customHeight="1" thickBot="1" x14ac:dyDescent="0.3">
      <c r="C18" s="100" t="str">
        <f>"Förderjahr "&amp;C2</f>
        <v>Förderjahr 2025</v>
      </c>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6"/>
      <c r="AF18" s="62" t="str">
        <f>"Förderjahr " &amp;C2-1</f>
        <v>Förderjahr 2024</v>
      </c>
      <c r="AG18" s="102" t="str">
        <f>"Vergleich Förderjahr "&amp;C2&amp;" mit "&amp;C2-1</f>
        <v>Vergleich Förderjahr 2025 mit 2024</v>
      </c>
      <c r="AH18" s="103"/>
    </row>
    <row r="19" spans="1:35" ht="36.75" customHeight="1" thickBot="1" x14ac:dyDescent="0.3">
      <c r="C19" s="84" t="s">
        <v>29</v>
      </c>
      <c r="D19" s="85"/>
      <c r="E19" s="85"/>
      <c r="F19" s="86"/>
      <c r="G19" s="84" t="s">
        <v>28</v>
      </c>
      <c r="H19" s="85"/>
      <c r="I19" s="85"/>
      <c r="J19" s="86"/>
      <c r="K19" s="80" t="s">
        <v>19</v>
      </c>
      <c r="L19" s="81"/>
      <c r="M19" s="81"/>
      <c r="N19" s="82"/>
      <c r="O19" s="83" t="s">
        <v>20</v>
      </c>
      <c r="P19" s="81"/>
      <c r="Q19" s="81"/>
      <c r="R19" s="82"/>
      <c r="S19" s="83" t="s">
        <v>21</v>
      </c>
      <c r="T19" s="81"/>
      <c r="U19" s="81"/>
      <c r="V19" s="82"/>
      <c r="W19" s="83" t="s">
        <v>22</v>
      </c>
      <c r="X19" s="81"/>
      <c r="Y19" s="81"/>
      <c r="Z19" s="81"/>
      <c r="AA19" s="104" t="s">
        <v>7</v>
      </c>
      <c r="AB19" s="105"/>
      <c r="AC19" s="105"/>
      <c r="AD19" s="105"/>
      <c r="AE19" s="105"/>
      <c r="AF19" s="48" t="s">
        <v>26</v>
      </c>
      <c r="AG19" s="33"/>
      <c r="AH19" s="20"/>
    </row>
    <row r="20" spans="1:35" ht="42.75" customHeight="1" thickBot="1" x14ac:dyDescent="0.3">
      <c r="B20" s="4" t="s">
        <v>23</v>
      </c>
      <c r="C20" s="26" t="s">
        <v>3</v>
      </c>
      <c r="D20" s="27" t="s">
        <v>4</v>
      </c>
      <c r="E20" s="27" t="s">
        <v>5</v>
      </c>
      <c r="F20" s="27" t="s">
        <v>6</v>
      </c>
      <c r="G20" s="26" t="s">
        <v>3</v>
      </c>
      <c r="H20" s="27" t="s">
        <v>4</v>
      </c>
      <c r="I20" s="27" t="s">
        <v>5</v>
      </c>
      <c r="J20" s="27" t="s">
        <v>6</v>
      </c>
      <c r="K20" s="24" t="s">
        <v>3</v>
      </c>
      <c r="L20" s="25" t="s">
        <v>4</v>
      </c>
      <c r="M20" s="25" t="s">
        <v>5</v>
      </c>
      <c r="N20" s="25" t="s">
        <v>6</v>
      </c>
      <c r="O20" s="24" t="s">
        <v>3</v>
      </c>
      <c r="P20" s="25" t="s">
        <v>4</v>
      </c>
      <c r="Q20" s="25" t="s">
        <v>5</v>
      </c>
      <c r="R20" s="25" t="s">
        <v>6</v>
      </c>
      <c r="S20" s="24" t="s">
        <v>3</v>
      </c>
      <c r="T20" s="25" t="s">
        <v>4</v>
      </c>
      <c r="U20" s="25" t="s">
        <v>5</v>
      </c>
      <c r="V20" s="25" t="s">
        <v>6</v>
      </c>
      <c r="W20" s="24" t="s">
        <v>3</v>
      </c>
      <c r="X20" s="25" t="s">
        <v>4</v>
      </c>
      <c r="Y20" s="25" t="s">
        <v>5</v>
      </c>
      <c r="Z20" s="41" t="s">
        <v>6</v>
      </c>
      <c r="AA20" s="45" t="s">
        <v>3</v>
      </c>
      <c r="AB20" s="44" t="s">
        <v>4</v>
      </c>
      <c r="AC20" s="44" t="s">
        <v>5</v>
      </c>
      <c r="AD20" s="44" t="s">
        <v>6</v>
      </c>
      <c r="AE20" s="47" t="s">
        <v>7</v>
      </c>
      <c r="AF20" s="49" t="s">
        <v>7</v>
      </c>
      <c r="AG20" s="67" t="s">
        <v>8</v>
      </c>
      <c r="AH20" s="5" t="s">
        <v>9</v>
      </c>
    </row>
    <row r="21" spans="1:35" x14ac:dyDescent="0.25">
      <c r="A21" s="6">
        <v>1</v>
      </c>
      <c r="B21" s="7"/>
      <c r="C21" s="28"/>
      <c r="D21" s="29"/>
      <c r="E21" s="29"/>
      <c r="F21" s="29"/>
      <c r="G21" s="53"/>
      <c r="H21" s="53"/>
      <c r="I21" s="53"/>
      <c r="J21" s="53"/>
      <c r="K21" s="21"/>
      <c r="L21" s="21"/>
      <c r="M21" s="21"/>
      <c r="N21" s="21"/>
      <c r="O21" s="21"/>
      <c r="P21" s="21"/>
      <c r="Q21" s="21"/>
      <c r="R21" s="21"/>
      <c r="S21" s="21"/>
      <c r="T21" s="21"/>
      <c r="U21" s="21"/>
      <c r="V21" s="21"/>
      <c r="W21" s="21"/>
      <c r="X21" s="21"/>
      <c r="Y21" s="21"/>
      <c r="Z21" s="21"/>
      <c r="AA21" s="75">
        <f>C21+G21+K21+O21+S21+W21</f>
        <v>0</v>
      </c>
      <c r="AB21" s="75">
        <f>D21+H21+L21+P21+T21+X21</f>
        <v>0</v>
      </c>
      <c r="AC21" s="75">
        <f>E21+I21+M21+Q21+U21+Y21</f>
        <v>0</v>
      </c>
      <c r="AD21" s="75">
        <f>F21+J21+N21+R21+V21+Z21</f>
        <v>0</v>
      </c>
      <c r="AE21" s="75">
        <f>SUM(AA21:AD21)</f>
        <v>0</v>
      </c>
      <c r="AF21" s="71"/>
      <c r="AG21" s="66" t="str">
        <f>IF(OR(AF21=0, AE21=0),"-",AE21/AF21*100-100)</f>
        <v>-</v>
      </c>
      <c r="AH21" s="72"/>
      <c r="AI21" s="8" t="str">
        <f>IF(AND(OR(AG21&gt;=20,AG21&lt;=-20),AG21&lt;&gt;"-"),IF(ISBLANK(AH21),$C$111,""),"")</f>
        <v/>
      </c>
    </row>
    <row r="22" spans="1:35" x14ac:dyDescent="0.25">
      <c r="A22" s="6">
        <v>2</v>
      </c>
      <c r="B22" s="7"/>
      <c r="C22" s="30"/>
      <c r="D22" s="31"/>
      <c r="E22" s="31"/>
      <c r="F22" s="31"/>
      <c r="G22" s="53"/>
      <c r="H22" s="53"/>
      <c r="I22" s="53"/>
      <c r="J22" s="53"/>
      <c r="K22" s="21"/>
      <c r="L22" s="21"/>
      <c r="M22" s="21"/>
      <c r="N22" s="21"/>
      <c r="O22" s="21"/>
      <c r="P22" s="21"/>
      <c r="Q22" s="21"/>
      <c r="R22" s="21"/>
      <c r="S22" s="21"/>
      <c r="T22" s="21"/>
      <c r="U22" s="21"/>
      <c r="V22" s="21"/>
      <c r="W22" s="21"/>
      <c r="X22" s="21"/>
      <c r="Y22" s="21"/>
      <c r="Z22" s="21"/>
      <c r="AA22" s="75">
        <f t="shared" ref="AA22:AC25" si="0">C22+G22+K22+O22+S22+W22</f>
        <v>0</v>
      </c>
      <c r="AB22" s="75">
        <f t="shared" si="0"/>
        <v>0</v>
      </c>
      <c r="AC22" s="75">
        <f t="shared" si="0"/>
        <v>0</v>
      </c>
      <c r="AD22" s="75">
        <f>F22+J22+N22+R22+V22+Z22</f>
        <v>0</v>
      </c>
      <c r="AE22" s="75">
        <f>SUM(AA22:AD22)</f>
        <v>0</v>
      </c>
      <c r="AF22" s="71"/>
      <c r="AG22" s="51" t="str">
        <f>IF(OR(AF22=0, AE22=0),"-",AE22/AF22*100-100)</f>
        <v>-</v>
      </c>
      <c r="AH22" s="73"/>
      <c r="AI22" s="8" t="str">
        <f>IF(AND(OR(AG22&gt;=20,AG22&lt;=-20),AG22&lt;&gt;"-"),IF(ISBLANK(AH22),$C$111,""),"")</f>
        <v/>
      </c>
    </row>
    <row r="23" spans="1:35" x14ac:dyDescent="0.25">
      <c r="A23" s="6">
        <v>3</v>
      </c>
      <c r="B23" s="7"/>
      <c r="C23" s="30"/>
      <c r="D23" s="31"/>
      <c r="E23" s="31"/>
      <c r="F23" s="31"/>
      <c r="G23" s="53"/>
      <c r="H23" s="53"/>
      <c r="I23" s="53"/>
      <c r="J23" s="53"/>
      <c r="K23" s="21"/>
      <c r="L23" s="21"/>
      <c r="M23" s="21"/>
      <c r="N23" s="21"/>
      <c r="O23" s="21"/>
      <c r="P23" s="21"/>
      <c r="Q23" s="21"/>
      <c r="R23" s="21"/>
      <c r="S23" s="21"/>
      <c r="T23" s="21"/>
      <c r="U23" s="21"/>
      <c r="V23" s="21"/>
      <c r="W23" s="21"/>
      <c r="X23" s="21"/>
      <c r="Y23" s="21"/>
      <c r="Z23" s="21"/>
      <c r="AA23" s="75">
        <f t="shared" si="0"/>
        <v>0</v>
      </c>
      <c r="AB23" s="75">
        <f t="shared" si="0"/>
        <v>0</v>
      </c>
      <c r="AC23" s="75">
        <f t="shared" si="0"/>
        <v>0</v>
      </c>
      <c r="AD23" s="75">
        <f>F23+J23+N23+R23+V23+Z23</f>
        <v>0</v>
      </c>
      <c r="AE23" s="75">
        <f>SUM(AA23:AD23)</f>
        <v>0</v>
      </c>
      <c r="AF23" s="71"/>
      <c r="AG23" s="51" t="str">
        <f>IF(OR(AF23=0, AE23=0),"-",AE23/AF23*100-100)</f>
        <v>-</v>
      </c>
      <c r="AH23" s="73"/>
      <c r="AI23" s="8" t="str">
        <f>IF(AND(OR(AG23&gt;=20,AG23&lt;=-20),AG23&lt;&gt;"-"),IF(ISBLANK(AH23),$C$111,""),"")</f>
        <v/>
      </c>
    </row>
    <row r="24" spans="1:35" x14ac:dyDescent="0.25">
      <c r="A24" s="6">
        <v>4</v>
      </c>
      <c r="B24" s="7"/>
      <c r="C24" s="30"/>
      <c r="D24" s="31"/>
      <c r="E24" s="31"/>
      <c r="F24" s="31"/>
      <c r="G24" s="53"/>
      <c r="H24" s="53"/>
      <c r="I24" s="53"/>
      <c r="J24" s="53"/>
      <c r="K24" s="21"/>
      <c r="L24" s="21"/>
      <c r="M24" s="21"/>
      <c r="N24" s="21"/>
      <c r="O24" s="21"/>
      <c r="P24" s="21"/>
      <c r="Q24" s="21"/>
      <c r="R24" s="21"/>
      <c r="S24" s="21"/>
      <c r="T24" s="21"/>
      <c r="U24" s="21"/>
      <c r="V24" s="21"/>
      <c r="W24" s="21"/>
      <c r="X24" s="21"/>
      <c r="Y24" s="21"/>
      <c r="Z24" s="21"/>
      <c r="AA24" s="75">
        <f t="shared" si="0"/>
        <v>0</v>
      </c>
      <c r="AB24" s="75">
        <f t="shared" si="0"/>
        <v>0</v>
      </c>
      <c r="AC24" s="75">
        <f t="shared" si="0"/>
        <v>0</v>
      </c>
      <c r="AD24" s="75">
        <f>F24+J24+N24+R24+V24+Z24</f>
        <v>0</v>
      </c>
      <c r="AE24" s="75">
        <f>SUM(AA24:AD24)</f>
        <v>0</v>
      </c>
      <c r="AF24" s="71"/>
      <c r="AG24" s="51" t="str">
        <f>IF(OR(AF24=0, AE24=0),"-",AE24/AF24*100-100)</f>
        <v>-</v>
      </c>
      <c r="AH24" s="73"/>
      <c r="AI24" s="8" t="str">
        <f>IF(AND(OR(AG24&gt;=20,AG24&lt;=-20),AG24&lt;&gt;"-"),IF(ISBLANK(AH24),$C$111,""),"")</f>
        <v/>
      </c>
    </row>
    <row r="25" spans="1:35" ht="14.4" thickBot="1" x14ac:dyDescent="0.3">
      <c r="A25" s="6">
        <v>5</v>
      </c>
      <c r="B25" s="9"/>
      <c r="C25" s="30"/>
      <c r="D25" s="31"/>
      <c r="E25" s="31"/>
      <c r="F25" s="31"/>
      <c r="G25" s="53"/>
      <c r="H25" s="53"/>
      <c r="I25" s="53"/>
      <c r="J25" s="53"/>
      <c r="K25" s="21"/>
      <c r="L25" s="21"/>
      <c r="M25" s="21"/>
      <c r="N25" s="21"/>
      <c r="O25" s="21"/>
      <c r="P25" s="21"/>
      <c r="Q25" s="21"/>
      <c r="R25" s="21"/>
      <c r="S25" s="21"/>
      <c r="T25" s="21"/>
      <c r="U25" s="21"/>
      <c r="V25" s="21"/>
      <c r="W25" s="21"/>
      <c r="X25" s="21"/>
      <c r="Y25" s="21"/>
      <c r="Z25" s="21"/>
      <c r="AA25" s="75">
        <f t="shared" si="0"/>
        <v>0</v>
      </c>
      <c r="AB25" s="75">
        <f t="shared" si="0"/>
        <v>0</v>
      </c>
      <c r="AC25" s="75">
        <f t="shared" si="0"/>
        <v>0</v>
      </c>
      <c r="AD25" s="75">
        <f>F25+J25+N25+R25+V25+Z25</f>
        <v>0</v>
      </c>
      <c r="AE25" s="75">
        <f>SUM(AA25:AD25)</f>
        <v>0</v>
      </c>
      <c r="AF25" s="71"/>
      <c r="AG25" s="63" t="str">
        <f>IF(OR(AF25=0, AE25=0),"-",AE25/AF25*100-100)</f>
        <v>-</v>
      </c>
      <c r="AH25" s="74"/>
      <c r="AI25" s="8" t="str">
        <f>IF(AND(OR(AG25&gt;=20,AG25&lt;=-20),AG25&lt;&gt;"-"),IF(ISBLANK(AH25),$C$111,""),"")</f>
        <v/>
      </c>
    </row>
    <row r="26" spans="1:35" x14ac:dyDescent="0.25">
      <c r="B26" s="10" t="s">
        <v>10</v>
      </c>
      <c r="C26" s="11">
        <f t="shared" ref="C26:AF26" si="1">SUM(C21:C25)</f>
        <v>0</v>
      </c>
      <c r="D26" s="11">
        <f t="shared" si="1"/>
        <v>0</v>
      </c>
      <c r="E26" s="11">
        <f t="shared" si="1"/>
        <v>0</v>
      </c>
      <c r="F26" s="11">
        <f t="shared" si="1"/>
        <v>0</v>
      </c>
      <c r="G26" s="11">
        <f t="shared" si="1"/>
        <v>0</v>
      </c>
      <c r="H26" s="11">
        <f t="shared" si="1"/>
        <v>0</v>
      </c>
      <c r="I26" s="11">
        <f t="shared" si="1"/>
        <v>0</v>
      </c>
      <c r="J26" s="11">
        <f t="shared" si="1"/>
        <v>0</v>
      </c>
      <c r="K26" s="11">
        <f t="shared" si="1"/>
        <v>0</v>
      </c>
      <c r="L26" s="11">
        <f t="shared" si="1"/>
        <v>0</v>
      </c>
      <c r="M26" s="11">
        <f t="shared" si="1"/>
        <v>0</v>
      </c>
      <c r="N26" s="11">
        <f t="shared" si="1"/>
        <v>0</v>
      </c>
      <c r="O26" s="11">
        <f t="shared" si="1"/>
        <v>0</v>
      </c>
      <c r="P26" s="11">
        <f t="shared" si="1"/>
        <v>0</v>
      </c>
      <c r="Q26" s="11">
        <f t="shared" si="1"/>
        <v>0</v>
      </c>
      <c r="R26" s="11">
        <f t="shared" si="1"/>
        <v>0</v>
      </c>
      <c r="S26" s="11">
        <f t="shared" si="1"/>
        <v>0</v>
      </c>
      <c r="T26" s="11">
        <f t="shared" si="1"/>
        <v>0</v>
      </c>
      <c r="U26" s="11">
        <f t="shared" si="1"/>
        <v>0</v>
      </c>
      <c r="V26" s="11">
        <f t="shared" si="1"/>
        <v>0</v>
      </c>
      <c r="W26" s="11">
        <f t="shared" si="1"/>
        <v>0</v>
      </c>
      <c r="X26" s="11">
        <f t="shared" si="1"/>
        <v>0</v>
      </c>
      <c r="Y26" s="11">
        <f t="shared" si="1"/>
        <v>0</v>
      </c>
      <c r="Z26" s="11">
        <f t="shared" si="1"/>
        <v>0</v>
      </c>
      <c r="AA26" s="32">
        <f t="shared" si="1"/>
        <v>0</v>
      </c>
      <c r="AB26" s="32">
        <f t="shared" si="1"/>
        <v>0</v>
      </c>
      <c r="AC26" s="32">
        <f t="shared" si="1"/>
        <v>0</v>
      </c>
      <c r="AD26" s="32">
        <f t="shared" si="1"/>
        <v>0</v>
      </c>
      <c r="AE26" s="32">
        <f t="shared" si="1"/>
        <v>0</v>
      </c>
      <c r="AF26" s="50">
        <f t="shared" si="1"/>
        <v>0</v>
      </c>
      <c r="AG26" s="64"/>
    </row>
    <row r="27" spans="1:35" ht="14.4" thickBot="1" x14ac:dyDescent="0.3">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row>
    <row r="28" spans="1:35" ht="36.75" customHeight="1" thickBot="1" x14ac:dyDescent="0.3">
      <c r="C28" s="100" t="str">
        <f>"Förderjahr "&amp;C2</f>
        <v>Förderjahr 2025</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62" t="str">
        <f>"Förderjahr " &amp;C2-1</f>
        <v>Förderjahr 2024</v>
      </c>
      <c r="AG28" s="102" t="str">
        <f>"Vergleich Förderjahr "&amp;C2&amp;" mit "&amp;C2-1</f>
        <v>Vergleich Förderjahr 2025 mit 2024</v>
      </c>
      <c r="AH28" s="103"/>
    </row>
    <row r="29" spans="1:35" ht="36.75" customHeight="1" thickBot="1" x14ac:dyDescent="0.3">
      <c r="C29" s="84" t="s">
        <v>29</v>
      </c>
      <c r="D29" s="85"/>
      <c r="E29" s="85"/>
      <c r="F29" s="86"/>
      <c r="G29" s="84" t="s">
        <v>28</v>
      </c>
      <c r="H29" s="85"/>
      <c r="I29" s="85"/>
      <c r="J29" s="86"/>
      <c r="K29" s="80" t="s">
        <v>19</v>
      </c>
      <c r="L29" s="81"/>
      <c r="M29" s="81"/>
      <c r="N29" s="82"/>
      <c r="O29" s="83" t="s">
        <v>20</v>
      </c>
      <c r="P29" s="81"/>
      <c r="Q29" s="81"/>
      <c r="R29" s="82"/>
      <c r="S29" s="83" t="s">
        <v>21</v>
      </c>
      <c r="T29" s="81"/>
      <c r="U29" s="81"/>
      <c r="V29" s="82"/>
      <c r="W29" s="83" t="s">
        <v>22</v>
      </c>
      <c r="X29" s="81"/>
      <c r="Y29" s="81"/>
      <c r="Z29" s="82"/>
      <c r="AA29" s="104" t="s">
        <v>7</v>
      </c>
      <c r="AB29" s="105"/>
      <c r="AC29" s="105"/>
      <c r="AD29" s="105"/>
      <c r="AE29" s="105"/>
      <c r="AF29" s="48" t="s">
        <v>27</v>
      </c>
      <c r="AG29" s="33"/>
      <c r="AH29" s="20"/>
    </row>
    <row r="30" spans="1:35" ht="42.75" customHeight="1" thickBot="1" x14ac:dyDescent="0.3">
      <c r="B30" s="4" t="s">
        <v>24</v>
      </c>
      <c r="C30" s="26" t="s">
        <v>3</v>
      </c>
      <c r="D30" s="27" t="s">
        <v>4</v>
      </c>
      <c r="E30" s="27" t="s">
        <v>5</v>
      </c>
      <c r="F30" s="27" t="s">
        <v>6</v>
      </c>
      <c r="G30" s="26" t="s">
        <v>3</v>
      </c>
      <c r="H30" s="27" t="s">
        <v>4</v>
      </c>
      <c r="I30" s="27" t="s">
        <v>5</v>
      </c>
      <c r="J30" s="27" t="s">
        <v>6</v>
      </c>
      <c r="K30" s="24" t="s">
        <v>3</v>
      </c>
      <c r="L30" s="25" t="s">
        <v>4</v>
      </c>
      <c r="M30" s="25" t="s">
        <v>5</v>
      </c>
      <c r="N30" s="25" t="s">
        <v>6</v>
      </c>
      <c r="O30" s="24" t="s">
        <v>3</v>
      </c>
      <c r="P30" s="25" t="s">
        <v>4</v>
      </c>
      <c r="Q30" s="25" t="s">
        <v>5</v>
      </c>
      <c r="R30" s="25" t="s">
        <v>6</v>
      </c>
      <c r="S30" s="24" t="s">
        <v>3</v>
      </c>
      <c r="T30" s="25" t="s">
        <v>4</v>
      </c>
      <c r="U30" s="25" t="s">
        <v>5</v>
      </c>
      <c r="V30" s="25" t="s">
        <v>6</v>
      </c>
      <c r="W30" s="24" t="s">
        <v>3</v>
      </c>
      <c r="X30" s="25" t="s">
        <v>4</v>
      </c>
      <c r="Y30" s="25" t="s">
        <v>5</v>
      </c>
      <c r="Z30" s="25" t="s">
        <v>6</v>
      </c>
      <c r="AA30" s="44" t="s">
        <v>3</v>
      </c>
      <c r="AB30" s="44" t="s">
        <v>4</v>
      </c>
      <c r="AC30" s="44" t="s">
        <v>5</v>
      </c>
      <c r="AD30" s="44" t="s">
        <v>6</v>
      </c>
      <c r="AE30" s="47" t="s">
        <v>7</v>
      </c>
      <c r="AF30" s="49" t="s">
        <v>7</v>
      </c>
      <c r="AG30" s="34" t="s">
        <v>8</v>
      </c>
      <c r="AH30" s="5" t="s">
        <v>9</v>
      </c>
    </row>
    <row r="31" spans="1:35" x14ac:dyDescent="0.25">
      <c r="A31" s="6">
        <v>1</v>
      </c>
      <c r="B31" s="7"/>
      <c r="C31" s="28"/>
      <c r="D31" s="29"/>
      <c r="E31" s="29"/>
      <c r="F31" s="29"/>
      <c r="G31" s="53"/>
      <c r="H31" s="53"/>
      <c r="I31" s="53"/>
      <c r="J31" s="53"/>
      <c r="K31" s="21"/>
      <c r="L31" s="21"/>
      <c r="M31" s="21"/>
      <c r="N31" s="21"/>
      <c r="O31" s="21"/>
      <c r="P31" s="21"/>
      <c r="Q31" s="21"/>
      <c r="R31" s="21"/>
      <c r="S31" s="21"/>
      <c r="T31" s="21"/>
      <c r="U31" s="21"/>
      <c r="V31" s="21"/>
      <c r="W31" s="21"/>
      <c r="X31" s="21"/>
      <c r="Y31" s="21"/>
      <c r="Z31" s="21"/>
      <c r="AA31" s="75">
        <f t="shared" ref="AA31:AC35" si="2">C31+G31+K31+O31+S31+W31</f>
        <v>0</v>
      </c>
      <c r="AB31" s="75">
        <f t="shared" si="2"/>
        <v>0</v>
      </c>
      <c r="AC31" s="75">
        <f t="shared" si="2"/>
        <v>0</v>
      </c>
      <c r="AD31" s="75">
        <f>F31+J31+N31+R31+V31+Z31</f>
        <v>0</v>
      </c>
      <c r="AE31" s="75">
        <f>SUM(AA31:AD31)</f>
        <v>0</v>
      </c>
      <c r="AF31" s="71"/>
      <c r="AG31" s="65" t="str">
        <f>IF(OR(AF31=0, AE31=0),"-",AE31/AF31*100-100)</f>
        <v>-</v>
      </c>
      <c r="AH31" s="72"/>
      <c r="AI31" s="8" t="str">
        <f>IF(AND(OR(AG31&gt;=20,AG31&lt;=-20),AG31&lt;&gt;"-"),IF(ISBLANK(AH31),$C$111,""),"")</f>
        <v/>
      </c>
    </row>
    <row r="32" spans="1:35" x14ac:dyDescent="0.25">
      <c r="A32" s="6">
        <v>2</v>
      </c>
      <c r="B32" s="7"/>
      <c r="C32" s="30"/>
      <c r="D32" s="31"/>
      <c r="E32" s="31"/>
      <c r="F32" s="31"/>
      <c r="G32" s="53"/>
      <c r="H32" s="53"/>
      <c r="I32" s="53"/>
      <c r="J32" s="53"/>
      <c r="K32" s="21"/>
      <c r="L32" s="21"/>
      <c r="M32" s="21"/>
      <c r="N32" s="21"/>
      <c r="O32" s="21"/>
      <c r="P32" s="21"/>
      <c r="Q32" s="21"/>
      <c r="R32" s="21"/>
      <c r="S32" s="21"/>
      <c r="T32" s="21"/>
      <c r="U32" s="21"/>
      <c r="V32" s="21"/>
      <c r="W32" s="21"/>
      <c r="X32" s="21"/>
      <c r="Y32" s="21"/>
      <c r="Z32" s="21"/>
      <c r="AA32" s="75">
        <f t="shared" si="2"/>
        <v>0</v>
      </c>
      <c r="AB32" s="75">
        <f t="shared" si="2"/>
        <v>0</v>
      </c>
      <c r="AC32" s="75">
        <f t="shared" si="2"/>
        <v>0</v>
      </c>
      <c r="AD32" s="75">
        <f>F32+J32+N32+R32+V32+Z32</f>
        <v>0</v>
      </c>
      <c r="AE32" s="75">
        <f>SUM(AA32:AD32)</f>
        <v>0</v>
      </c>
      <c r="AF32" s="71"/>
      <c r="AG32" s="51" t="str">
        <f>IF(OR(AF32=0, AE32=0),"-",AE32/AF32*100-100)</f>
        <v>-</v>
      </c>
      <c r="AH32" s="73"/>
      <c r="AI32" s="8" t="str">
        <f>IF(AND(OR(AG32&gt;=20,AG32&lt;=-20),AG32&lt;&gt;"-"),IF(ISBLANK(AH32),$C$111,""),"")</f>
        <v/>
      </c>
    </row>
    <row r="33" spans="1:39" x14ac:dyDescent="0.25">
      <c r="A33" s="6">
        <v>3</v>
      </c>
      <c r="B33" s="7"/>
      <c r="C33" s="30"/>
      <c r="D33" s="31"/>
      <c r="E33" s="31"/>
      <c r="F33" s="31"/>
      <c r="G33" s="53"/>
      <c r="H33" s="53"/>
      <c r="I33" s="53"/>
      <c r="J33" s="53"/>
      <c r="K33" s="21"/>
      <c r="L33" s="21"/>
      <c r="M33" s="21"/>
      <c r="N33" s="21"/>
      <c r="O33" s="21"/>
      <c r="P33" s="21"/>
      <c r="Q33" s="21"/>
      <c r="R33" s="21"/>
      <c r="S33" s="21"/>
      <c r="T33" s="21"/>
      <c r="U33" s="21"/>
      <c r="V33" s="21"/>
      <c r="W33" s="21"/>
      <c r="X33" s="21"/>
      <c r="Y33" s="21"/>
      <c r="Z33" s="21"/>
      <c r="AA33" s="75">
        <f t="shared" si="2"/>
        <v>0</v>
      </c>
      <c r="AB33" s="75">
        <f t="shared" si="2"/>
        <v>0</v>
      </c>
      <c r="AC33" s="75">
        <f t="shared" si="2"/>
        <v>0</v>
      </c>
      <c r="AD33" s="75">
        <f>F33+J33+N33+R33+V33+Z33</f>
        <v>0</v>
      </c>
      <c r="AE33" s="75">
        <f>SUM(AA33:AD33)</f>
        <v>0</v>
      </c>
      <c r="AF33" s="71"/>
      <c r="AG33" s="51" t="str">
        <f>IF(OR(AF33=0, AE33=0),"-",AE33/AF33*100-100)</f>
        <v>-</v>
      </c>
      <c r="AH33" s="73"/>
      <c r="AI33" s="8" t="str">
        <f>IF(AND(OR(AG33&gt;=20,AG33&lt;=-20),AG33&lt;&gt;"-"),IF(ISBLANK(AH33),$C$111,""),"")</f>
        <v/>
      </c>
    </row>
    <row r="34" spans="1:39" x14ac:dyDescent="0.25">
      <c r="A34" s="6">
        <v>4</v>
      </c>
      <c r="B34" s="7"/>
      <c r="C34" s="30"/>
      <c r="D34" s="31"/>
      <c r="E34" s="31"/>
      <c r="F34" s="31"/>
      <c r="G34" s="53"/>
      <c r="H34" s="53"/>
      <c r="I34" s="53"/>
      <c r="J34" s="53"/>
      <c r="K34" s="21"/>
      <c r="L34" s="21"/>
      <c r="M34" s="21"/>
      <c r="N34" s="21"/>
      <c r="O34" s="21"/>
      <c r="P34" s="21"/>
      <c r="Q34" s="21"/>
      <c r="R34" s="21"/>
      <c r="S34" s="21"/>
      <c r="T34" s="21"/>
      <c r="U34" s="21"/>
      <c r="V34" s="21"/>
      <c r="W34" s="21"/>
      <c r="X34" s="21"/>
      <c r="Y34" s="21"/>
      <c r="Z34" s="21"/>
      <c r="AA34" s="75">
        <f t="shared" si="2"/>
        <v>0</v>
      </c>
      <c r="AB34" s="75">
        <f t="shared" si="2"/>
        <v>0</v>
      </c>
      <c r="AC34" s="75">
        <f t="shared" si="2"/>
        <v>0</v>
      </c>
      <c r="AD34" s="75">
        <f>F34+J34+N34+R34+V34+Z34</f>
        <v>0</v>
      </c>
      <c r="AE34" s="75">
        <f>SUM(AA34:AD34)</f>
        <v>0</v>
      </c>
      <c r="AF34" s="71"/>
      <c r="AG34" s="51" t="str">
        <f>IF(OR(AF34=0, AE34=0),"-",AE34/AF34*100-100)</f>
        <v>-</v>
      </c>
      <c r="AH34" s="73"/>
      <c r="AI34" s="8" t="str">
        <f>IF(AND(OR(AG34&gt;=20,AG34&lt;=-20),AG34&lt;&gt;"-"),IF(ISBLANK(AH34),$C$111,""),"")</f>
        <v/>
      </c>
    </row>
    <row r="35" spans="1:39" ht="14.4" thickBot="1" x14ac:dyDescent="0.3">
      <c r="A35" s="6">
        <v>5</v>
      </c>
      <c r="B35" s="9"/>
      <c r="C35" s="30"/>
      <c r="D35" s="31"/>
      <c r="E35" s="31"/>
      <c r="F35" s="31"/>
      <c r="G35" s="53"/>
      <c r="H35" s="53"/>
      <c r="I35" s="53"/>
      <c r="J35" s="53"/>
      <c r="K35" s="21"/>
      <c r="L35" s="21"/>
      <c r="M35" s="21"/>
      <c r="N35" s="21"/>
      <c r="O35" s="21"/>
      <c r="P35" s="21"/>
      <c r="Q35" s="21"/>
      <c r="R35" s="21"/>
      <c r="S35" s="21"/>
      <c r="T35" s="21"/>
      <c r="U35" s="21"/>
      <c r="V35" s="21"/>
      <c r="W35" s="21"/>
      <c r="X35" s="21"/>
      <c r="Y35" s="21"/>
      <c r="Z35" s="21"/>
      <c r="AA35" s="75">
        <f t="shared" si="2"/>
        <v>0</v>
      </c>
      <c r="AB35" s="75">
        <f t="shared" si="2"/>
        <v>0</v>
      </c>
      <c r="AC35" s="75">
        <f t="shared" si="2"/>
        <v>0</v>
      </c>
      <c r="AD35" s="75">
        <f>F35+J35+N35+R35+V35+Z35</f>
        <v>0</v>
      </c>
      <c r="AE35" s="75">
        <f>SUM(AA35:AD35)</f>
        <v>0</v>
      </c>
      <c r="AF35" s="71"/>
      <c r="AG35" s="63" t="str">
        <f>IF(OR(AF35=0, AE35=0),"-",AE35/AF35*100-100)</f>
        <v>-</v>
      </c>
      <c r="AH35" s="74"/>
      <c r="AI35" s="8" t="str">
        <f>IF(AND(OR(AG35&gt;=20,AG35&lt;=-20),AG35&lt;&gt;"-"),IF(ISBLANK(AH35),$C$111,""),"")</f>
        <v/>
      </c>
    </row>
    <row r="36" spans="1:39" x14ac:dyDescent="0.25">
      <c r="B36" s="10" t="s">
        <v>10</v>
      </c>
      <c r="C36" s="11">
        <f t="shared" ref="C36:Y36" si="3">SUM(C31:C35)</f>
        <v>0</v>
      </c>
      <c r="D36" s="11">
        <f t="shared" si="3"/>
        <v>0</v>
      </c>
      <c r="E36" s="11">
        <f t="shared" si="3"/>
        <v>0</v>
      </c>
      <c r="F36" s="11">
        <f t="shared" si="3"/>
        <v>0</v>
      </c>
      <c r="G36" s="11">
        <f t="shared" si="3"/>
        <v>0</v>
      </c>
      <c r="H36" s="11">
        <f t="shared" si="3"/>
        <v>0</v>
      </c>
      <c r="I36" s="11">
        <f t="shared" si="3"/>
        <v>0</v>
      </c>
      <c r="J36" s="11">
        <f t="shared" si="3"/>
        <v>0</v>
      </c>
      <c r="K36" s="11">
        <f t="shared" si="3"/>
        <v>0</v>
      </c>
      <c r="L36" s="11">
        <f t="shared" si="3"/>
        <v>0</v>
      </c>
      <c r="M36" s="11">
        <f t="shared" si="3"/>
        <v>0</v>
      </c>
      <c r="N36" s="11">
        <f t="shared" si="3"/>
        <v>0</v>
      </c>
      <c r="O36" s="11">
        <f t="shared" si="3"/>
        <v>0</v>
      </c>
      <c r="P36" s="11">
        <f t="shared" si="3"/>
        <v>0</v>
      </c>
      <c r="Q36" s="11">
        <f t="shared" si="3"/>
        <v>0</v>
      </c>
      <c r="R36" s="11">
        <f t="shared" si="3"/>
        <v>0</v>
      </c>
      <c r="S36" s="11">
        <f t="shared" si="3"/>
        <v>0</v>
      </c>
      <c r="T36" s="11">
        <f t="shared" si="3"/>
        <v>0</v>
      </c>
      <c r="U36" s="11">
        <f t="shared" si="3"/>
        <v>0</v>
      </c>
      <c r="V36" s="11">
        <f t="shared" si="3"/>
        <v>0</v>
      </c>
      <c r="W36" s="11">
        <f t="shared" si="3"/>
        <v>0</v>
      </c>
      <c r="X36" s="11">
        <f t="shared" si="3"/>
        <v>0</v>
      </c>
      <c r="Y36" s="11">
        <f t="shared" si="3"/>
        <v>0</v>
      </c>
      <c r="Z36" s="11">
        <f t="shared" ref="Z36:AF36" si="4">SUM(Z31:Z35)</f>
        <v>0</v>
      </c>
      <c r="AA36" s="32">
        <f t="shared" si="4"/>
        <v>0</v>
      </c>
      <c r="AB36" s="32">
        <f t="shared" si="4"/>
        <v>0</v>
      </c>
      <c r="AC36" s="32">
        <f t="shared" si="4"/>
        <v>0</v>
      </c>
      <c r="AD36" s="32">
        <f t="shared" si="4"/>
        <v>0</v>
      </c>
      <c r="AE36" s="32">
        <f t="shared" si="4"/>
        <v>0</v>
      </c>
      <c r="AF36" s="50">
        <f t="shared" si="4"/>
        <v>0</v>
      </c>
      <c r="AG36" s="64"/>
    </row>
    <row r="38" spans="1:39" x14ac:dyDescent="0.25">
      <c r="B38" s="36" t="s">
        <v>30</v>
      </c>
    </row>
    <row r="39" spans="1:39" ht="85.5" customHeight="1" x14ac:dyDescent="0.25">
      <c r="B39" s="90" t="s">
        <v>31</v>
      </c>
      <c r="C39" s="90"/>
      <c r="D39" s="90"/>
      <c r="E39" s="90"/>
      <c r="F39" s="90"/>
      <c r="G39" s="90"/>
      <c r="H39" s="90"/>
      <c r="I39" s="90"/>
      <c r="J39" s="90"/>
      <c r="K39" s="90"/>
      <c r="L39" s="90"/>
      <c r="M39" s="90"/>
      <c r="N39" s="90"/>
      <c r="O39" s="90"/>
      <c r="P39" s="90"/>
      <c r="Q39" s="90"/>
      <c r="R39" s="90"/>
      <c r="W39" s="3">
        <v>1500</v>
      </c>
      <c r="X39" s="3">
        <v>5</v>
      </c>
      <c r="Y39" s="3">
        <f>LEN(C46)</f>
        <v>0</v>
      </c>
      <c r="Z39" s="3">
        <f>LEN(C46)-LEN(SUBSTITUTE(C46,CHAR(10),""))+(LEN(C46)&gt;1)</f>
        <v>0</v>
      </c>
      <c r="AI39" s="3"/>
      <c r="AK39" s="3"/>
      <c r="AL39" s="3"/>
      <c r="AM39" s="3"/>
    </row>
    <row r="40" spans="1:39" x14ac:dyDescent="0.25">
      <c r="B40" s="2" t="s">
        <v>35</v>
      </c>
      <c r="C40" s="54"/>
      <c r="D40" s="54"/>
      <c r="E40" s="54"/>
      <c r="F40" s="54"/>
      <c r="G40" s="54"/>
      <c r="H40" s="54"/>
      <c r="I40" s="54"/>
      <c r="J40" s="54"/>
      <c r="K40" s="54"/>
      <c r="L40" s="54"/>
      <c r="M40" s="54"/>
      <c r="N40" s="54"/>
      <c r="O40" s="54"/>
      <c r="P40" s="54"/>
      <c r="Q40" s="54"/>
      <c r="R40" s="54"/>
      <c r="V40" s="76"/>
      <c r="W40" s="3"/>
      <c r="X40" s="3"/>
      <c r="Y40" s="3"/>
      <c r="Z40" s="3"/>
      <c r="AI40" s="3"/>
      <c r="AK40" s="3"/>
      <c r="AL40" s="3"/>
      <c r="AM40" s="3"/>
    </row>
    <row r="41" spans="1:39" x14ac:dyDescent="0.25">
      <c r="B41" s="2" t="s">
        <v>34</v>
      </c>
      <c r="C41" s="52"/>
      <c r="D41" s="52"/>
      <c r="E41" s="52"/>
      <c r="F41" s="52"/>
      <c r="G41" s="52"/>
      <c r="H41" s="52"/>
      <c r="I41" s="52"/>
      <c r="J41" s="52"/>
      <c r="K41" s="52"/>
      <c r="L41" s="52"/>
      <c r="M41" s="52"/>
      <c r="N41" s="52"/>
      <c r="O41" s="52"/>
      <c r="P41" s="52"/>
      <c r="Q41" s="52"/>
      <c r="R41" s="52"/>
      <c r="W41" s="3"/>
      <c r="X41" s="3"/>
      <c r="Y41" s="3"/>
      <c r="Z41" s="3"/>
      <c r="AI41" s="3"/>
      <c r="AK41" s="3"/>
      <c r="AL41" s="3"/>
      <c r="AM41" s="3"/>
    </row>
    <row r="42" spans="1:39" x14ac:dyDescent="0.25">
      <c r="B42" s="2" t="s">
        <v>32</v>
      </c>
      <c r="C42" s="52"/>
      <c r="D42" s="52"/>
      <c r="E42" s="52"/>
      <c r="F42" s="52"/>
      <c r="G42" s="52"/>
      <c r="H42" s="52"/>
      <c r="I42" s="52"/>
      <c r="J42" s="52"/>
      <c r="K42" s="52"/>
      <c r="L42" s="52"/>
      <c r="M42" s="52"/>
      <c r="N42" s="52"/>
      <c r="O42" s="52"/>
      <c r="P42" s="52"/>
      <c r="Q42" s="52"/>
      <c r="R42" s="52"/>
      <c r="W42" s="3"/>
      <c r="X42" s="3"/>
      <c r="Y42" s="3"/>
      <c r="Z42" s="3"/>
      <c r="AI42" s="3"/>
      <c r="AK42" s="3"/>
      <c r="AL42" s="3"/>
      <c r="AM42" s="3"/>
    </row>
    <row r="43" spans="1:39" x14ac:dyDescent="0.25">
      <c r="B43" s="2" t="s">
        <v>33</v>
      </c>
      <c r="C43" s="52"/>
      <c r="D43" s="52"/>
      <c r="E43" s="52"/>
      <c r="F43" s="52"/>
      <c r="G43" s="52"/>
      <c r="H43" s="52"/>
      <c r="I43" s="52"/>
      <c r="J43" s="52"/>
      <c r="K43" s="52"/>
      <c r="L43" s="52"/>
      <c r="M43" s="52"/>
      <c r="N43" s="52"/>
      <c r="O43" s="52"/>
      <c r="P43" s="52"/>
      <c r="Q43" s="52"/>
      <c r="R43" s="52"/>
      <c r="W43" s="3"/>
      <c r="X43" s="3"/>
      <c r="Y43" s="3"/>
      <c r="Z43" s="3"/>
      <c r="AI43" s="3"/>
      <c r="AK43" s="3"/>
      <c r="AL43" s="3"/>
      <c r="AM43" s="3"/>
    </row>
    <row r="44" spans="1:39" x14ac:dyDescent="0.25">
      <c r="B44" s="52"/>
      <c r="C44" s="52"/>
      <c r="D44" s="52"/>
      <c r="E44" s="52"/>
      <c r="F44" s="52"/>
      <c r="G44" s="52"/>
      <c r="H44" s="52"/>
      <c r="I44" s="52"/>
      <c r="J44" s="52"/>
      <c r="K44" s="52"/>
      <c r="L44" s="52"/>
      <c r="M44" s="52"/>
      <c r="N44" s="52"/>
      <c r="O44" s="52"/>
      <c r="P44" s="52"/>
      <c r="Q44" s="52"/>
      <c r="R44" s="52"/>
      <c r="W44" s="3"/>
      <c r="X44" s="3"/>
      <c r="Y44" s="3"/>
      <c r="Z44" s="3"/>
      <c r="AI44" s="3"/>
      <c r="AK44" s="3"/>
      <c r="AL44" s="3"/>
      <c r="AM44" s="3"/>
    </row>
    <row r="45" spans="1:39" ht="14.4" thickBot="1" x14ac:dyDescent="0.3">
      <c r="B45" s="35"/>
      <c r="C45" s="13" t="s">
        <v>11</v>
      </c>
      <c r="D45" s="14"/>
      <c r="E45" s="38" t="str">
        <f>IF(Y39&gt;W39,"! Bitte überprüfen Sie ihre Eingabe; zuviele Zeichen !",IF(Z26&gt;X26,"! Bitte überprüfen Sie ihre Eingabe; zuviele Zeilen !",""))</f>
        <v/>
      </c>
      <c r="F45" s="39"/>
      <c r="G45" s="39"/>
      <c r="H45" s="39"/>
      <c r="I45" s="39"/>
      <c r="J45" s="39"/>
      <c r="K45" s="39"/>
      <c r="L45" s="39"/>
      <c r="M45" s="39"/>
      <c r="N45" s="39"/>
      <c r="O45" s="39"/>
      <c r="P45" s="39"/>
      <c r="Q45" s="39"/>
      <c r="R45" s="39"/>
      <c r="S45" s="39"/>
      <c r="T45" s="39"/>
      <c r="U45" s="39"/>
      <c r="V45" s="39"/>
      <c r="W45" s="39"/>
      <c r="X45" s="39"/>
      <c r="Y45" s="39"/>
      <c r="Z45" s="39"/>
      <c r="AA45" s="40" t="str">
        <f>Y39&amp;"/"&amp;W39&amp;" Zeichen"</f>
        <v>0/1500 Zeichen</v>
      </c>
      <c r="AB45" s="40"/>
      <c r="AC45" s="40"/>
      <c r="AD45" s="40"/>
      <c r="AE45" s="40" t="str">
        <f>Z39&amp;"/"&amp;X39&amp;" Zeilen"</f>
        <v>0/5 Zeilen</v>
      </c>
      <c r="AF45" s="40"/>
      <c r="AG45" s="39"/>
      <c r="AH45" s="39"/>
    </row>
    <row r="46" spans="1:39" ht="15" customHeight="1" x14ac:dyDescent="0.25">
      <c r="B46" s="12"/>
      <c r="C46" s="91"/>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3"/>
      <c r="AI46" s="37"/>
      <c r="AJ46" s="15"/>
      <c r="AK46" s="15"/>
      <c r="AL46" s="15"/>
      <c r="AM46" s="15"/>
    </row>
    <row r="47" spans="1:39" ht="15" customHeight="1" x14ac:dyDescent="0.25">
      <c r="C47" s="94"/>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6"/>
      <c r="AI47" s="37"/>
      <c r="AJ47" s="15"/>
      <c r="AK47" s="15"/>
      <c r="AL47" s="15"/>
      <c r="AM47" s="15"/>
    </row>
    <row r="48" spans="1:39" ht="15" customHeight="1" x14ac:dyDescent="0.25">
      <c r="C48" s="94"/>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6"/>
      <c r="AI48" s="37"/>
      <c r="AJ48" s="15"/>
      <c r="AK48" s="15"/>
      <c r="AL48" s="15"/>
      <c r="AM48" s="15"/>
    </row>
    <row r="49" spans="3:39" ht="15" customHeight="1" x14ac:dyDescent="0.25">
      <c r="C49" s="94"/>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6"/>
      <c r="AI49" s="37"/>
      <c r="AJ49" s="15"/>
      <c r="AK49" s="15"/>
      <c r="AL49" s="15"/>
      <c r="AM49" s="15"/>
    </row>
    <row r="50" spans="3:39" ht="15" customHeight="1" x14ac:dyDescent="0.25">
      <c r="C50" s="94"/>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6"/>
      <c r="AI50" s="37"/>
      <c r="AJ50" s="15"/>
      <c r="AK50" s="15"/>
      <c r="AL50" s="15"/>
      <c r="AM50" s="15"/>
    </row>
    <row r="51" spans="3:39" ht="15" customHeight="1" x14ac:dyDescent="0.25">
      <c r="C51" s="94"/>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6"/>
      <c r="AI51" s="37"/>
      <c r="AJ51" s="15"/>
      <c r="AK51" s="15"/>
      <c r="AL51" s="15"/>
      <c r="AM51" s="15"/>
    </row>
    <row r="52" spans="3:39" ht="15" customHeight="1" x14ac:dyDescent="0.25">
      <c r="C52" s="94"/>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6"/>
      <c r="AI52" s="37"/>
      <c r="AJ52" s="15"/>
      <c r="AK52" s="15"/>
      <c r="AL52" s="15"/>
      <c r="AM52" s="15"/>
    </row>
    <row r="53" spans="3:39" ht="15" customHeight="1" x14ac:dyDescent="0.25">
      <c r="C53" s="94"/>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6"/>
      <c r="AI53" s="37"/>
      <c r="AJ53" s="15"/>
      <c r="AK53" s="15"/>
      <c r="AL53" s="15"/>
      <c r="AM53" s="15"/>
    </row>
    <row r="54" spans="3:39" ht="15" customHeight="1" x14ac:dyDescent="0.25">
      <c r="C54" s="94"/>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6"/>
      <c r="AI54" s="37"/>
      <c r="AJ54" s="15"/>
      <c r="AK54" s="15"/>
      <c r="AL54" s="15"/>
      <c r="AM54" s="15"/>
    </row>
    <row r="55" spans="3:39" ht="15.75" customHeight="1" thickBot="1" x14ac:dyDescent="0.3">
      <c r="C55" s="97"/>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9"/>
      <c r="AI55" s="37"/>
      <c r="AJ55" s="15"/>
      <c r="AK55" s="15"/>
      <c r="AL55" s="15"/>
      <c r="AM55" s="15"/>
    </row>
    <row r="56" spans="3:39" x14ac:dyDescent="0.25">
      <c r="C56" s="79"/>
      <c r="D56" s="79"/>
      <c r="E56" s="79"/>
      <c r="F56" s="79"/>
      <c r="G56" s="46"/>
      <c r="H56" s="46"/>
      <c r="I56" s="46"/>
      <c r="J56" s="46"/>
    </row>
    <row r="111" spans="3:3" x14ac:dyDescent="0.25">
      <c r="C111" s="2" t="s">
        <v>12</v>
      </c>
    </row>
  </sheetData>
  <sheetProtection algorithmName="SHA-512" hashValue="jfYDf3J1usOndQlJ+4C3N/OJp7SjDkBLiwcu6Py5f2Cu9byzhdYZBizaqIsPPLSZD2RWDSDFM3WnAuTKwQCY8Q==" saltValue="mCqvGdb/awG585C5z4V4yQ==" spinCount="100000" sheet="1" objects="1" scenarios="1"/>
  <mergeCells count="24">
    <mergeCell ref="C1:F1"/>
    <mergeCell ref="C2:F2"/>
    <mergeCell ref="B39:R39"/>
    <mergeCell ref="C46:AH55"/>
    <mergeCell ref="C28:AE28"/>
    <mergeCell ref="AG18:AH18"/>
    <mergeCell ref="AG28:AH28"/>
    <mergeCell ref="C29:F29"/>
    <mergeCell ref="AA29:AE29"/>
    <mergeCell ref="G19:J19"/>
    <mergeCell ref="G29:J29"/>
    <mergeCell ref="W19:Z19"/>
    <mergeCell ref="C18:AE18"/>
    <mergeCell ref="AA19:AE19"/>
    <mergeCell ref="W29:Z29"/>
    <mergeCell ref="C56:D56"/>
    <mergeCell ref="E56:F56"/>
    <mergeCell ref="K19:N19"/>
    <mergeCell ref="K29:N29"/>
    <mergeCell ref="S19:V19"/>
    <mergeCell ref="O19:R19"/>
    <mergeCell ref="C19:F19"/>
    <mergeCell ref="O29:R29"/>
    <mergeCell ref="S29:V2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O1:T39"/>
  <sheetViews>
    <sheetView zoomScale="90" zoomScaleNormal="90" workbookViewId="0">
      <selection activeCell="R17" sqref="R17"/>
    </sheetView>
  </sheetViews>
  <sheetFormatPr baseColWidth="10" defaultRowHeight="14.4" x14ac:dyDescent="0.3"/>
  <sheetData>
    <row r="1" spans="15:16" x14ac:dyDescent="0.3">
      <c r="O1" s="55"/>
    </row>
    <row r="3" spans="15:16" x14ac:dyDescent="0.3">
      <c r="O3" s="77"/>
      <c r="P3" s="77"/>
    </row>
    <row r="4" spans="15:16" x14ac:dyDescent="0.3">
      <c r="O4" s="77"/>
      <c r="P4" s="77"/>
    </row>
    <row r="5" spans="15:16" x14ac:dyDescent="0.3">
      <c r="O5" s="77"/>
      <c r="P5" s="77"/>
    </row>
    <row r="6" spans="15:16" x14ac:dyDescent="0.3">
      <c r="O6" s="77"/>
      <c r="P6" s="77"/>
    </row>
    <row r="7" spans="15:16" x14ac:dyDescent="0.3">
      <c r="O7" s="77"/>
      <c r="P7" s="77"/>
    </row>
    <row r="9" spans="15:16" x14ac:dyDescent="0.3">
      <c r="O9" s="56"/>
    </row>
    <row r="18" spans="15:20" x14ac:dyDescent="0.3">
      <c r="O18" t="s">
        <v>26</v>
      </c>
    </row>
    <row r="19" spans="15:20" x14ac:dyDescent="0.3">
      <c r="P19" t="s">
        <v>3</v>
      </c>
      <c r="Q19" t="s">
        <v>4</v>
      </c>
      <c r="R19" t="s">
        <v>5</v>
      </c>
      <c r="S19" t="s">
        <v>6</v>
      </c>
      <c r="T19" t="s">
        <v>7</v>
      </c>
    </row>
    <row r="20" spans="15:20" x14ac:dyDescent="0.3">
      <c r="O20" t="s">
        <v>29</v>
      </c>
      <c r="P20">
        <f>Statistik!C26</f>
        <v>0</v>
      </c>
      <c r="Q20">
        <f>Statistik!D26</f>
        <v>0</v>
      </c>
      <c r="R20">
        <f>Statistik!E26</f>
        <v>0</v>
      </c>
      <c r="S20">
        <f>Statistik!F26</f>
        <v>0</v>
      </c>
      <c r="T20">
        <f t="shared" ref="T20:T25" si="0">SUM(P20:S20)</f>
        <v>0</v>
      </c>
    </row>
    <row r="21" spans="15:20" x14ac:dyDescent="0.3">
      <c r="O21" t="s">
        <v>28</v>
      </c>
      <c r="P21">
        <f>Statistik!G26</f>
        <v>0</v>
      </c>
      <c r="Q21">
        <f>Statistik!H26</f>
        <v>0</v>
      </c>
      <c r="R21">
        <f>Statistik!I26</f>
        <v>0</v>
      </c>
      <c r="S21">
        <f>Statistik!J26</f>
        <v>0</v>
      </c>
      <c r="T21">
        <f t="shared" si="0"/>
        <v>0</v>
      </c>
    </row>
    <row r="22" spans="15:20" x14ac:dyDescent="0.3">
      <c r="O22" t="s">
        <v>19</v>
      </c>
      <c r="P22">
        <f>Statistik!K26</f>
        <v>0</v>
      </c>
      <c r="Q22">
        <f>Statistik!L26</f>
        <v>0</v>
      </c>
      <c r="R22">
        <f>Statistik!M26</f>
        <v>0</v>
      </c>
      <c r="S22">
        <f>Statistik!N26</f>
        <v>0</v>
      </c>
      <c r="T22">
        <f t="shared" si="0"/>
        <v>0</v>
      </c>
    </row>
    <row r="23" spans="15:20" x14ac:dyDescent="0.3">
      <c r="O23" t="s">
        <v>20</v>
      </c>
      <c r="P23">
        <f>Statistik!O26</f>
        <v>0</v>
      </c>
      <c r="Q23">
        <f>Statistik!P26</f>
        <v>0</v>
      </c>
      <c r="R23">
        <f>Statistik!Q26</f>
        <v>0</v>
      </c>
      <c r="S23">
        <f>Statistik!R26</f>
        <v>0</v>
      </c>
      <c r="T23">
        <f t="shared" si="0"/>
        <v>0</v>
      </c>
    </row>
    <row r="24" spans="15:20" x14ac:dyDescent="0.3">
      <c r="O24" t="s">
        <v>21</v>
      </c>
      <c r="P24">
        <f>Statistik!S26</f>
        <v>0</v>
      </c>
      <c r="Q24">
        <f>Statistik!T26</f>
        <v>0</v>
      </c>
      <c r="R24">
        <f>Statistik!U26</f>
        <v>0</v>
      </c>
      <c r="S24">
        <f>Statistik!V26</f>
        <v>0</v>
      </c>
      <c r="T24">
        <f t="shared" si="0"/>
        <v>0</v>
      </c>
    </row>
    <row r="25" spans="15:20" x14ac:dyDescent="0.3">
      <c r="O25" t="s">
        <v>22</v>
      </c>
      <c r="P25">
        <f>Statistik!W26</f>
        <v>0</v>
      </c>
      <c r="Q25">
        <f>Statistik!X26</f>
        <v>0</v>
      </c>
      <c r="R25">
        <f>Statistik!Y26</f>
        <v>0</v>
      </c>
      <c r="S25">
        <f>Statistik!Z26</f>
        <v>0</v>
      </c>
      <c r="T25">
        <f t="shared" si="0"/>
        <v>0</v>
      </c>
    </row>
    <row r="26" spans="15:20" x14ac:dyDescent="0.3">
      <c r="S26" s="78" t="str">
        <f>"Förderjahr "&amp;Statistik!$C$2</f>
        <v>Förderjahr 2025</v>
      </c>
      <c r="T26">
        <f>Statistik!AE26</f>
        <v>0</v>
      </c>
    </row>
    <row r="27" spans="15:20" x14ac:dyDescent="0.3">
      <c r="S27" s="78" t="str">
        <f>"Förderjahr " &amp;Statistik!$C$2-1</f>
        <v>Förderjahr 2024</v>
      </c>
      <c r="T27">
        <f>Statistik!AF26</f>
        <v>0</v>
      </c>
    </row>
    <row r="30" spans="15:20" x14ac:dyDescent="0.3">
      <c r="O30" t="s">
        <v>27</v>
      </c>
    </row>
    <row r="31" spans="15:20" x14ac:dyDescent="0.3">
      <c r="P31" t="s">
        <v>3</v>
      </c>
      <c r="Q31" t="s">
        <v>4</v>
      </c>
      <c r="R31" t="s">
        <v>5</v>
      </c>
      <c r="S31" t="s">
        <v>6</v>
      </c>
      <c r="T31" t="s">
        <v>7</v>
      </c>
    </row>
    <row r="32" spans="15:20" x14ac:dyDescent="0.3">
      <c r="O32" t="s">
        <v>29</v>
      </c>
      <c r="P32">
        <f>Statistik!C36</f>
        <v>0</v>
      </c>
      <c r="Q32">
        <f>Statistik!D36</f>
        <v>0</v>
      </c>
      <c r="R32">
        <f>Statistik!E36</f>
        <v>0</v>
      </c>
      <c r="S32">
        <f>Statistik!F36</f>
        <v>0</v>
      </c>
      <c r="T32">
        <f t="shared" ref="T32:T37" si="1">SUM(P32:S32)</f>
        <v>0</v>
      </c>
    </row>
    <row r="33" spans="15:20" x14ac:dyDescent="0.3">
      <c r="O33" t="s">
        <v>28</v>
      </c>
      <c r="P33">
        <f>Statistik!G36</f>
        <v>0</v>
      </c>
      <c r="Q33">
        <f>Statistik!H36</f>
        <v>0</v>
      </c>
      <c r="R33">
        <f>Statistik!I36</f>
        <v>0</v>
      </c>
      <c r="S33">
        <f>Statistik!J36</f>
        <v>0</v>
      </c>
      <c r="T33">
        <f t="shared" si="1"/>
        <v>0</v>
      </c>
    </row>
    <row r="34" spans="15:20" x14ac:dyDescent="0.3">
      <c r="O34" t="s">
        <v>19</v>
      </c>
      <c r="P34">
        <f>Statistik!K36</f>
        <v>0</v>
      </c>
      <c r="Q34">
        <f>Statistik!L36</f>
        <v>0</v>
      </c>
      <c r="R34">
        <f>Statistik!M36</f>
        <v>0</v>
      </c>
      <c r="S34">
        <f>Statistik!N36</f>
        <v>0</v>
      </c>
      <c r="T34">
        <f t="shared" si="1"/>
        <v>0</v>
      </c>
    </row>
    <row r="35" spans="15:20" x14ac:dyDescent="0.3">
      <c r="O35" t="s">
        <v>20</v>
      </c>
      <c r="P35">
        <f>Statistik!O36</f>
        <v>0</v>
      </c>
      <c r="Q35">
        <f>Statistik!P36</f>
        <v>0</v>
      </c>
      <c r="R35">
        <f>Statistik!Q36</f>
        <v>0</v>
      </c>
      <c r="S35">
        <f>Statistik!R36</f>
        <v>0</v>
      </c>
      <c r="T35">
        <f t="shared" si="1"/>
        <v>0</v>
      </c>
    </row>
    <row r="36" spans="15:20" x14ac:dyDescent="0.3">
      <c r="O36" t="s">
        <v>21</v>
      </c>
      <c r="P36">
        <f>Statistik!S36</f>
        <v>0</v>
      </c>
      <c r="Q36">
        <f>Statistik!T36</f>
        <v>0</v>
      </c>
      <c r="R36">
        <f>Statistik!U36</f>
        <v>0</v>
      </c>
      <c r="S36">
        <f>Statistik!V36</f>
        <v>0</v>
      </c>
      <c r="T36">
        <f t="shared" si="1"/>
        <v>0</v>
      </c>
    </row>
    <row r="37" spans="15:20" x14ac:dyDescent="0.3">
      <c r="O37" t="s">
        <v>22</v>
      </c>
      <c r="P37">
        <f>Statistik!W36</f>
        <v>0</v>
      </c>
      <c r="Q37">
        <f>Statistik!X36</f>
        <v>0</v>
      </c>
      <c r="R37">
        <f>Statistik!Y36</f>
        <v>0</v>
      </c>
      <c r="S37">
        <f>Statistik!Z36</f>
        <v>0</v>
      </c>
      <c r="T37">
        <f t="shared" si="1"/>
        <v>0</v>
      </c>
    </row>
    <row r="38" spans="15:20" x14ac:dyDescent="0.3">
      <c r="S38" s="78" t="str">
        <f>"Förderjahr "&amp;Statistik!$C$2</f>
        <v>Förderjahr 2025</v>
      </c>
      <c r="T38">
        <f>Statistik!AE36</f>
        <v>0</v>
      </c>
    </row>
    <row r="39" spans="15:20" x14ac:dyDescent="0.3">
      <c r="S39" s="78" t="str">
        <f>"Förderjahr " &amp;Statistik!$C$2-1</f>
        <v>Förderjahr 2024</v>
      </c>
      <c r="T39">
        <f>Statistik!AF36</f>
        <v>0</v>
      </c>
    </row>
  </sheetData>
  <sheetProtection algorithmName="SHA-512" hashValue="XYtLqiCkUNE+LgimmX2SUJlrE9VdRob7yHCoGEIXTkBhJ2M1PluZlttmmK5z+OsG8aGcTPDAnYrmgiQVmpalFQ==" saltValue="+q1EHTjs2kIEMbl5JUo37A==" spinCount="100000" sheet="1" objects="1" scenario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Statistik</vt:lpstr>
      <vt:lpstr>Auswertung</vt:lpstr>
      <vt:lpstr>attendees</vt:lpstr>
      <vt:lpstr>attendees_cnt</vt:lpstr>
      <vt:lpstr>participation</vt:lpstr>
      <vt:lpstr>participation_cnt</vt:lpstr>
    </vt:vector>
  </TitlesOfParts>
  <Company>Wien Digital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 Sarolta</dc:creator>
  <cp:lastModifiedBy>PC</cp:lastModifiedBy>
  <dcterms:created xsi:type="dcterms:W3CDTF">2022-04-28T10:05:59Z</dcterms:created>
  <dcterms:modified xsi:type="dcterms:W3CDTF">2024-09-12T17:37:29Z</dcterms:modified>
</cp:coreProperties>
</file>